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4110" windowWidth="11355" windowHeight="6660" activeTab="3"/>
  </bookViews>
  <sheets>
    <sheet name="теплоузел" sheetId="1" r:id="rId1"/>
    <sheet name="сданые квартиры" sheetId="2" r:id="rId2"/>
    <sheet name="тепло при пуске" sheetId="3" r:id="rId3"/>
    <sheet name="расчет тепла" sheetId="4" r:id="rId4"/>
    <sheet name="газовое оборудование" sheetId="5" r:id="rId5"/>
    <sheet name="асфальтирование" sheetId="6" r:id="rId6"/>
    <sheet name="Лист1" sheetId="7" r:id="rId7"/>
    <sheet name="Лист2" sheetId="8" r:id="rId8"/>
    <sheet name="Лист3" sheetId="9" r:id="rId9"/>
    <sheet name="Лист4" sheetId="10" r:id="rId10"/>
  </sheets>
  <definedNames/>
  <calcPr fullCalcOnLoad="1"/>
</workbook>
</file>

<file path=xl/sharedStrings.xml><?xml version="1.0" encoding="utf-8"?>
<sst xmlns="http://schemas.openxmlformats.org/spreadsheetml/2006/main" count="725" uniqueCount="358">
  <si>
    <t>2-Й ПЕР.КИРПИЧНЫЙ</t>
  </si>
  <si>
    <t>6</t>
  </si>
  <si>
    <t>29</t>
  </si>
  <si>
    <t>4</t>
  </si>
  <si>
    <t>29А</t>
  </si>
  <si>
    <t>29Б</t>
  </si>
  <si>
    <t>33</t>
  </si>
  <si>
    <t>38</t>
  </si>
  <si>
    <t>39</t>
  </si>
  <si>
    <t>8</t>
  </si>
  <si>
    <t>40</t>
  </si>
  <si>
    <t>41</t>
  </si>
  <si>
    <t>41А</t>
  </si>
  <si>
    <t>11</t>
  </si>
  <si>
    <t>42</t>
  </si>
  <si>
    <t>12</t>
  </si>
  <si>
    <t>47</t>
  </si>
  <si>
    <t>ЗВЕЗДНАЯ</t>
  </si>
  <si>
    <t>14</t>
  </si>
  <si>
    <t>15</t>
  </si>
  <si>
    <t>16</t>
  </si>
  <si>
    <t>12А</t>
  </si>
  <si>
    <t>14А</t>
  </si>
  <si>
    <t>К.ЛИБКНЕХТА</t>
  </si>
  <si>
    <t>83</t>
  </si>
  <si>
    <t>КИРПИЧНАЯ</t>
  </si>
  <si>
    <t>6А</t>
  </si>
  <si>
    <t>23</t>
  </si>
  <si>
    <t>53</t>
  </si>
  <si>
    <t>КУТРУХИНА</t>
  </si>
  <si>
    <t>ЛЕБЕДЕВА</t>
  </si>
  <si>
    <t>31</t>
  </si>
  <si>
    <t>27</t>
  </si>
  <si>
    <t>35</t>
  </si>
  <si>
    <t>37</t>
  </si>
  <si>
    <t>47А</t>
  </si>
  <si>
    <t>49</t>
  </si>
  <si>
    <t>49А</t>
  </si>
  <si>
    <t>51</t>
  </si>
  <si>
    <t>51А</t>
  </si>
  <si>
    <t>51Б</t>
  </si>
  <si>
    <t>53А</t>
  </si>
  <si>
    <t>53Б</t>
  </si>
  <si>
    <t>55</t>
  </si>
  <si>
    <t>43</t>
  </si>
  <si>
    <t>55А</t>
  </si>
  <si>
    <t>55Б</t>
  </si>
  <si>
    <t>57</t>
  </si>
  <si>
    <t>57А</t>
  </si>
  <si>
    <t>МИРА</t>
  </si>
  <si>
    <t>23А</t>
  </si>
  <si>
    <t>25А</t>
  </si>
  <si>
    <t>27А</t>
  </si>
  <si>
    <t>31А</t>
  </si>
  <si>
    <t>НИКИТКИНО</t>
  </si>
  <si>
    <t>ГСБ</t>
  </si>
  <si>
    <t>53В</t>
  </si>
  <si>
    <t>Мира 25А кв 4</t>
  </si>
  <si>
    <t>Куклина А.А.</t>
  </si>
  <si>
    <t>73-78-15</t>
  </si>
  <si>
    <t>мира 43 кв.7</t>
  </si>
  <si>
    <t>колонка</t>
  </si>
  <si>
    <t>Фоминых А.И.</t>
  </si>
  <si>
    <t>18,03,10</t>
  </si>
  <si>
    <t>Мира 27 кв.54</t>
  </si>
  <si>
    <t>Дымов</t>
  </si>
  <si>
    <t>90-76-44</t>
  </si>
  <si>
    <t>11,03,10</t>
  </si>
  <si>
    <t>ГСБ 41 кв.22</t>
  </si>
  <si>
    <t>Иванова И.В.</t>
  </si>
  <si>
    <t>66-07-49</t>
  </si>
  <si>
    <t>26,02,10</t>
  </si>
  <si>
    <t>ГСБ 41А кв.43</t>
  </si>
  <si>
    <t>Егорова Т.Н.</t>
  </si>
  <si>
    <t>64-21-47</t>
  </si>
  <si>
    <t>27,11,09</t>
  </si>
  <si>
    <t>плита</t>
  </si>
  <si>
    <t>Лебедева 29 кв.73</t>
  </si>
  <si>
    <t>Титова Т.Н.</t>
  </si>
  <si>
    <t>64-33-46</t>
  </si>
  <si>
    <t>23,11,09</t>
  </si>
  <si>
    <t>Мира 43 кв.12</t>
  </si>
  <si>
    <t xml:space="preserve">Чурзина А.В. </t>
  </si>
  <si>
    <t>19,11,09</t>
  </si>
  <si>
    <t>65-74-99</t>
  </si>
  <si>
    <t>Мира 39 кв.50</t>
  </si>
  <si>
    <t>Волкова Д.А.</t>
  </si>
  <si>
    <t>22-85-63</t>
  </si>
  <si>
    <t>14,10,09</t>
  </si>
  <si>
    <t>лебедева 29 кв.85</t>
  </si>
  <si>
    <t>Кузнецов с.</t>
  </si>
  <si>
    <t>64-30-36</t>
  </si>
  <si>
    <t>23,09,09</t>
  </si>
  <si>
    <t>Мира 25А кв.44</t>
  </si>
  <si>
    <t>Савиных Н.Н.</t>
  </si>
  <si>
    <t>91-01-77</t>
  </si>
  <si>
    <t>27,08,09</t>
  </si>
  <si>
    <t>Лебедева 31 кв.7</t>
  </si>
  <si>
    <t>Гладкова А.И.</t>
  </si>
  <si>
    <t>25-33-52</t>
  </si>
  <si>
    <t>04,09,09</t>
  </si>
  <si>
    <t>Лебедева 33 кв.48</t>
  </si>
  <si>
    <t>Пестрецов В.В.</t>
  </si>
  <si>
    <t>33-00-51</t>
  </si>
  <si>
    <t>03,08,09</t>
  </si>
  <si>
    <t>Мира 41 кв.25</t>
  </si>
  <si>
    <t>Пономарев В.А.</t>
  </si>
  <si>
    <t>66-94-67</t>
  </si>
  <si>
    <t>16,04,09</t>
  </si>
  <si>
    <t>Скибарь О.П.</t>
  </si>
  <si>
    <t>Лебедева 39 кв.34</t>
  </si>
  <si>
    <t>64-70-85</t>
  </si>
  <si>
    <t>22,01,09</t>
  </si>
  <si>
    <t>Мира 35 кв.27</t>
  </si>
  <si>
    <t>64-23-06</t>
  </si>
  <si>
    <t>20,04,09</t>
  </si>
  <si>
    <t>Лебедева 37 кв.56</t>
  </si>
  <si>
    <t>Орехов Ю.Н.</t>
  </si>
  <si>
    <t>11,01,09</t>
  </si>
  <si>
    <t>Лебедева 47 кв.79</t>
  </si>
  <si>
    <t>Чепайкина Л.С.</t>
  </si>
  <si>
    <t>04,12,09</t>
  </si>
  <si>
    <t>Морозова И.И.</t>
  </si>
  <si>
    <t>Мира 29 кв.23</t>
  </si>
  <si>
    <t>29-18-15</t>
  </si>
  <si>
    <t>20,10,09</t>
  </si>
  <si>
    <t>ГСБ 40 кв.24</t>
  </si>
  <si>
    <t>Мандрычук А.П.</t>
  </si>
  <si>
    <t>64-62-35</t>
  </si>
  <si>
    <t>17,09,09</t>
  </si>
  <si>
    <t>Мира 31А кв.33</t>
  </si>
  <si>
    <t>Куклина А.В.</t>
  </si>
  <si>
    <t>29-39-32</t>
  </si>
  <si>
    <t>22,07,09</t>
  </si>
  <si>
    <t>Мира 33 кв.73</t>
  </si>
  <si>
    <t>Радзиевская Н.А.</t>
  </si>
  <si>
    <t>33-16-80</t>
  </si>
  <si>
    <t>Никиткино 14 кв.11</t>
  </si>
  <si>
    <t>Дербенева Т.В.</t>
  </si>
  <si>
    <t>92-36-32</t>
  </si>
  <si>
    <t>05,05,09</t>
  </si>
  <si>
    <t>Лебедева 47 кв.13</t>
  </si>
  <si>
    <t>Смирнова Р.Н.</t>
  </si>
  <si>
    <t>10,04,09</t>
  </si>
  <si>
    <t>Юркина С.И.</t>
  </si>
  <si>
    <t>Мира 29 кв.49</t>
  </si>
  <si>
    <t>22-81,09</t>
  </si>
  <si>
    <t>24,02,09</t>
  </si>
  <si>
    <t>ГСБ 41 кв.40</t>
  </si>
  <si>
    <t>Кудрявцева А.А.</t>
  </si>
  <si>
    <t>47-04-76</t>
  </si>
  <si>
    <t>28,10,08</t>
  </si>
  <si>
    <t>Лебедева 35 кв.8</t>
  </si>
  <si>
    <t>Кубырева Л.В.</t>
  </si>
  <si>
    <t>22-80-03</t>
  </si>
  <si>
    <t>Николаев М.П.</t>
  </si>
  <si>
    <t>ГСБ 41 А кв.4</t>
  </si>
  <si>
    <t>30,01,09</t>
  </si>
  <si>
    <t>адрес</t>
  </si>
  <si>
    <t>Ф.И.О.</t>
  </si>
  <si>
    <t>конт.телефон</t>
  </si>
  <si>
    <t>дата заявл.</t>
  </si>
  <si>
    <t>потр</t>
  </si>
  <si>
    <t>колонка + пл</t>
  </si>
  <si>
    <t>плита + кол</t>
  </si>
  <si>
    <t>колонка + пл.</t>
  </si>
  <si>
    <t>плита+ кол</t>
  </si>
  <si>
    <t xml:space="preserve">плита </t>
  </si>
  <si>
    <t>Мира 25 А кв.6</t>
  </si>
  <si>
    <t>Мусинский Э.Р.</t>
  </si>
  <si>
    <t>64-29-20</t>
  </si>
  <si>
    <t>17,11,08</t>
  </si>
  <si>
    <t>Уч.ВОВ0</t>
  </si>
  <si>
    <t>Начальник ДУ №16                                            Н.В.Попова</t>
  </si>
  <si>
    <t>Трошина Н.Н.</t>
  </si>
  <si>
    <t>площадь</t>
  </si>
  <si>
    <t>цена</t>
  </si>
  <si>
    <t>Т норма</t>
  </si>
  <si>
    <t>недотоп</t>
  </si>
  <si>
    <t>сумма нач.</t>
  </si>
  <si>
    <t>% снижения</t>
  </si>
  <si>
    <t>Т.зам</t>
  </si>
  <si>
    <t>коэф.
сниж</t>
  </si>
  <si>
    <t>сумма 
сниж..</t>
  </si>
  <si>
    <t>№
пп.</t>
  </si>
  <si>
    <t>Улица</t>
  </si>
  <si>
    <t>Дом</t>
  </si>
  <si>
    <t>Год
пост-
ройки</t>
  </si>
  <si>
    <t>Общ. пл.
всего</t>
  </si>
  <si>
    <t>2</t>
  </si>
  <si>
    <t>1969</t>
  </si>
  <si>
    <t>3</t>
  </si>
  <si>
    <t>1968</t>
  </si>
  <si>
    <t>5</t>
  </si>
  <si>
    <t>1955</t>
  </si>
  <si>
    <t>1983</t>
  </si>
  <si>
    <t>7</t>
  </si>
  <si>
    <t>1980</t>
  </si>
  <si>
    <t>9</t>
  </si>
  <si>
    <t>1970</t>
  </si>
  <si>
    <t>10</t>
  </si>
  <si>
    <t>1978</t>
  </si>
  <si>
    <t>13</t>
  </si>
  <si>
    <t>1994</t>
  </si>
  <si>
    <t>1996</t>
  </si>
  <si>
    <t>17</t>
  </si>
  <si>
    <t>1995</t>
  </si>
  <si>
    <t>18</t>
  </si>
  <si>
    <t>1997</t>
  </si>
  <si>
    <t>19</t>
  </si>
  <si>
    <t>2001</t>
  </si>
  <si>
    <t>20</t>
  </si>
  <si>
    <t>1989</t>
  </si>
  <si>
    <t>21</t>
  </si>
  <si>
    <t>1992</t>
  </si>
  <si>
    <t>22</t>
  </si>
  <si>
    <t>1975</t>
  </si>
  <si>
    <t>1957</t>
  </si>
  <si>
    <t>24</t>
  </si>
  <si>
    <t>1965</t>
  </si>
  <si>
    <t>25</t>
  </si>
  <si>
    <t>1972</t>
  </si>
  <si>
    <t>26</t>
  </si>
  <si>
    <t>1964</t>
  </si>
  <si>
    <t>1963</t>
  </si>
  <si>
    <t>28</t>
  </si>
  <si>
    <t>30</t>
  </si>
  <si>
    <t>1971</t>
  </si>
  <si>
    <t>32</t>
  </si>
  <si>
    <t>1982</t>
  </si>
  <si>
    <t>1984</t>
  </si>
  <si>
    <t>34</t>
  </si>
  <si>
    <t>36</t>
  </si>
  <si>
    <t>1991</t>
  </si>
  <si>
    <t>1999</t>
  </si>
  <si>
    <t>1987</t>
  </si>
  <si>
    <t>1990</t>
  </si>
  <si>
    <t>53в</t>
  </si>
  <si>
    <t>44</t>
  </si>
  <si>
    <t>45</t>
  </si>
  <si>
    <t>46</t>
  </si>
  <si>
    <t>1986</t>
  </si>
  <si>
    <t>48</t>
  </si>
  <si>
    <t>1976</t>
  </si>
  <si>
    <t>50</t>
  </si>
  <si>
    <t>1967</t>
  </si>
  <si>
    <t>52</t>
  </si>
  <si>
    <t>54</t>
  </si>
  <si>
    <t>56</t>
  </si>
  <si>
    <t>1977</t>
  </si>
  <si>
    <t>58</t>
  </si>
  <si>
    <t>59</t>
  </si>
  <si>
    <t>1962</t>
  </si>
  <si>
    <t>60</t>
  </si>
  <si>
    <t>61</t>
  </si>
  <si>
    <t>62</t>
  </si>
  <si>
    <t>63</t>
  </si>
  <si>
    <t>64</t>
  </si>
  <si>
    <t>65</t>
  </si>
  <si>
    <t>1973</t>
  </si>
  <si>
    <t xml:space="preserve">ИТОГО: </t>
  </si>
  <si>
    <t>тепло</t>
  </si>
  <si>
    <t>ГВС</t>
  </si>
  <si>
    <t>ХВС</t>
  </si>
  <si>
    <t>Лебедева</t>
  </si>
  <si>
    <t>Список квартир ,сданных в муниципалитет
по ООО Домоуправление №16</t>
  </si>
  <si>
    <t>ГСБ 33 кв.3/9</t>
  </si>
  <si>
    <t>дата сдачи</t>
  </si>
  <si>
    <t>дата заселения</t>
  </si>
  <si>
    <t>ГСБ 41 кв.87</t>
  </si>
  <si>
    <t>Лебедева 33 кв.2</t>
  </si>
  <si>
    <t>Звездная 16 кв.10</t>
  </si>
  <si>
    <t>ГСБ 39 кв.34</t>
  </si>
  <si>
    <t>Звездная 8 кв.19</t>
  </si>
  <si>
    <t>Мира 33 кв.67</t>
  </si>
  <si>
    <t>Лебедева 57  А кв.30</t>
  </si>
  <si>
    <t>Лебедева 53А кв.39</t>
  </si>
  <si>
    <t>Звездная 14А кв.15</t>
  </si>
  <si>
    <t>Лебедева 55А кв.71</t>
  </si>
  <si>
    <t>Лебедева 47А кв.31</t>
  </si>
  <si>
    <t>Звездная 8 кв.18</t>
  </si>
  <si>
    <t>план</t>
  </si>
  <si>
    <t>выполнение</t>
  </si>
  <si>
    <t>Мира 23</t>
  </si>
  <si>
    <t>Мира д.43</t>
  </si>
  <si>
    <t>ГСБ д.29</t>
  </si>
  <si>
    <t>Мира д.37А (контора)</t>
  </si>
  <si>
    <t>Лебедева д.33 -35</t>
  </si>
  <si>
    <t>Лебедева д.37 -39</t>
  </si>
  <si>
    <t>Мира д.23А, - .25 А</t>
  </si>
  <si>
    <t>Мира д.41 -39</t>
  </si>
  <si>
    <t>Никиткино д.14,-15.</t>
  </si>
  <si>
    <t>Звездная 12 А</t>
  </si>
  <si>
    <t>Звездная д.14 А</t>
  </si>
  <si>
    <t>Звездная д.12</t>
  </si>
  <si>
    <t>ГСБ д.40-42</t>
  </si>
  <si>
    <t>Лебедева д.47</t>
  </si>
  <si>
    <t>Лебедева д.47А</t>
  </si>
  <si>
    <t>Лебедева д.57-57А</t>
  </si>
  <si>
    <t>Мира д.37-33</t>
  </si>
  <si>
    <t>Лебедева д.31</t>
  </si>
  <si>
    <t>Звездная д.4-6-8</t>
  </si>
  <si>
    <t>доп.раб.борд</t>
  </si>
  <si>
    <t>вып</t>
  </si>
  <si>
    <t>остаток</t>
  </si>
  <si>
    <t xml:space="preserve">Мира д.23 ( дорожка у школы)       </t>
  </si>
  <si>
    <t>Лебедева д.49 а</t>
  </si>
  <si>
    <t>Мира д.37 А  (пешех.дор.)</t>
  </si>
  <si>
    <t>ГСБ д.38  пеш.дор.</t>
  </si>
  <si>
    <t>1160 кв.м</t>
  </si>
  <si>
    <t>Лебедева д.49  пешех.дор.</t>
  </si>
  <si>
    <t>л.47а+</t>
  </si>
  <si>
    <t>л.47+</t>
  </si>
  <si>
    <t>82,6+189</t>
  </si>
  <si>
    <t>241+82,6</t>
  </si>
  <si>
    <t>в т.ч. Дополнительные объемы</t>
  </si>
  <si>
    <t>Лебедева д.55 А</t>
  </si>
  <si>
    <t>Мира д.15</t>
  </si>
  <si>
    <t>Лебедева 41</t>
  </si>
  <si>
    <t>ГСБ 41-39</t>
  </si>
  <si>
    <t>Мира 31-</t>
  </si>
  <si>
    <t>Мира 31А</t>
  </si>
  <si>
    <t>Кутрухина 11</t>
  </si>
  <si>
    <t>Лебедева 53б-55б</t>
  </si>
  <si>
    <t>Мира 35</t>
  </si>
  <si>
    <t>К.Либкнехта 83</t>
  </si>
  <si>
    <t>21.07.</t>
  </si>
  <si>
    <t xml:space="preserve">проведение опрессовки
 систем </t>
  </si>
  <si>
    <t>неоходимо
выполнить</t>
  </si>
  <si>
    <t>вып.</t>
  </si>
  <si>
    <t>290+</t>
  </si>
  <si>
    <t>23+          118</t>
  </si>
  <si>
    <t>данные на 15.08.2011</t>
  </si>
  <si>
    <t xml:space="preserve">                            </t>
  </si>
  <si>
    <t>Звездная д.6</t>
  </si>
  <si>
    <t>кв.</t>
  </si>
  <si>
    <t>дни</t>
  </si>
  <si>
    <t>Звезд.  д.12А</t>
  </si>
  <si>
    <t>звезд.д.14 А</t>
  </si>
  <si>
    <t>Звезд.д.16</t>
  </si>
  <si>
    <t>% 
снижения</t>
  </si>
  <si>
    <t>Звезд.д.4</t>
  </si>
  <si>
    <t>Расчет снижения платы за отопление  жилого фонда ООО ДУ № 16
за сентябрь - октябрь месяц 2011 г. ( период запуска отопления)</t>
  </si>
  <si>
    <t>51- 39-88</t>
  </si>
  <si>
    <t xml:space="preserve">
Домоуправление № 16 ОАО ЖЭУК "Дубки"
на 2012 год
Адреса квартир,где необходима замена газового оборудования</t>
  </si>
  <si>
    <t>Звездная 12а-40</t>
  </si>
  <si>
    <t>Звездная 14а-83</t>
  </si>
  <si>
    <t>Расчет снижения платы за отопление  жилого фонда ООО ДУ № 16
за период с 01.11.  2011 г. по 30.11   2011 г.</t>
  </si>
  <si>
    <t>Звездная 14а-83окт</t>
  </si>
  <si>
    <t>Лебедева,59-72</t>
  </si>
  <si>
    <t>Звездная,12а-40</t>
  </si>
  <si>
    <t>Звездная.12а-41</t>
  </si>
  <si>
    <t>Мира,35-2</t>
  </si>
  <si>
    <t>Мира,35-14</t>
  </si>
  <si>
    <t>Кирпичная,8-49</t>
  </si>
  <si>
    <t>Кирпичная,8-47</t>
  </si>
  <si>
    <t>Расчет снижения платы за отопление  жилого фонда ООО ДУ № 16
за период с  01.12.  2012 г. по 24.01.2013 г.</t>
  </si>
  <si>
    <r>
      <t xml:space="preserve"> </t>
    </r>
    <r>
      <rPr>
        <b/>
        <sz val="14"/>
        <rFont val="Arial Cyr"/>
        <family val="0"/>
      </rPr>
      <t>за период с 23.12.12г. по 30.12.12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</si>
</sst>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 Cyr"/>
      <family val="0"/>
    </font>
    <font>
      <b/>
      <sz val="26"/>
      <name val="Arial"/>
      <family val="2"/>
    </font>
    <font>
      <sz val="26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52" applyFont="1" applyBorder="1" applyAlignment="1">
      <alignment horizontal="right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3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0" xfId="0" applyNumberFormat="1" applyFont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F1" sqref="F1:H1"/>
    </sheetView>
  </sheetViews>
  <sheetFormatPr defaultColWidth="9.00390625" defaultRowHeight="12.75"/>
  <cols>
    <col min="1" max="1" width="6.375" style="0" customWidth="1"/>
    <col min="2" max="2" width="18.25390625" style="0" customWidth="1"/>
    <col min="8" max="8" width="10.625" style="0" customWidth="1"/>
  </cols>
  <sheetData>
    <row r="1" spans="6:8" ht="25.5" customHeight="1">
      <c r="F1" s="39" t="s">
        <v>327</v>
      </c>
      <c r="G1" s="40"/>
      <c r="H1" s="40"/>
    </row>
    <row r="2" spans="1:8" ht="45">
      <c r="A2" s="21" t="s">
        <v>184</v>
      </c>
      <c r="B2" s="20" t="s">
        <v>185</v>
      </c>
      <c r="C2" s="20" t="s">
        <v>186</v>
      </c>
      <c r="D2" s="21" t="s">
        <v>187</v>
      </c>
      <c r="E2" s="21" t="s">
        <v>188</v>
      </c>
      <c r="F2" s="26" t="s">
        <v>261</v>
      </c>
      <c r="G2" s="26" t="s">
        <v>262</v>
      </c>
      <c r="H2" s="26" t="s">
        <v>263</v>
      </c>
    </row>
    <row r="3" spans="1:8" ht="15">
      <c r="A3" s="20" t="s">
        <v>189</v>
      </c>
      <c r="B3" s="22" t="s">
        <v>55</v>
      </c>
      <c r="C3" s="20" t="s">
        <v>2</v>
      </c>
      <c r="D3" s="20" t="s">
        <v>190</v>
      </c>
      <c r="E3" s="23">
        <v>2640.2</v>
      </c>
      <c r="F3" s="27">
        <v>19.07</v>
      </c>
      <c r="G3" s="27"/>
      <c r="H3" s="27"/>
    </row>
    <row r="4" spans="1:8" ht="15">
      <c r="A4" s="20" t="s">
        <v>191</v>
      </c>
      <c r="B4" s="22" t="s">
        <v>55</v>
      </c>
      <c r="C4" s="20" t="s">
        <v>4</v>
      </c>
      <c r="D4" s="20" t="s">
        <v>192</v>
      </c>
      <c r="E4" s="23">
        <v>2832</v>
      </c>
      <c r="F4" s="27">
        <v>19.07</v>
      </c>
      <c r="G4" s="27"/>
      <c r="H4" s="27"/>
    </row>
    <row r="5" spans="1:8" ht="15">
      <c r="A5" s="20" t="s">
        <v>3</v>
      </c>
      <c r="B5" s="22" t="s">
        <v>55</v>
      </c>
      <c r="C5" s="20" t="s">
        <v>5</v>
      </c>
      <c r="D5" s="20" t="s">
        <v>192</v>
      </c>
      <c r="E5" s="23">
        <v>2825.1</v>
      </c>
      <c r="F5" s="27">
        <v>19.07</v>
      </c>
      <c r="G5" s="27"/>
      <c r="H5" s="27"/>
    </row>
    <row r="6" spans="1:8" ht="15">
      <c r="A6" s="20" t="s">
        <v>193</v>
      </c>
      <c r="B6" s="22" t="s">
        <v>55</v>
      </c>
      <c r="C6" s="20" t="s">
        <v>6</v>
      </c>
      <c r="D6" s="20" t="s">
        <v>194</v>
      </c>
      <c r="E6" s="23">
        <v>468</v>
      </c>
      <c r="F6" s="27">
        <v>19.07</v>
      </c>
      <c r="G6" s="27">
        <v>19.07</v>
      </c>
      <c r="H6" s="27"/>
    </row>
    <row r="7" spans="1:8" ht="15">
      <c r="A7" s="20" t="s">
        <v>1</v>
      </c>
      <c r="B7" s="22" t="s">
        <v>55</v>
      </c>
      <c r="C7" s="20" t="s">
        <v>7</v>
      </c>
      <c r="D7" s="20" t="s">
        <v>195</v>
      </c>
      <c r="E7" s="23">
        <v>3910.2</v>
      </c>
      <c r="F7" s="27">
        <v>21.07</v>
      </c>
      <c r="G7" s="27">
        <v>21.07</v>
      </c>
      <c r="H7" s="27"/>
    </row>
    <row r="8" spans="1:8" ht="15">
      <c r="A8" s="20" t="s">
        <v>196</v>
      </c>
      <c r="B8" s="22" t="s">
        <v>55</v>
      </c>
      <c r="C8" s="20" t="s">
        <v>8</v>
      </c>
      <c r="D8" s="20" t="s">
        <v>190</v>
      </c>
      <c r="E8" s="23">
        <v>2655</v>
      </c>
      <c r="F8" s="27"/>
      <c r="G8" s="27"/>
      <c r="H8" s="27"/>
    </row>
    <row r="9" spans="1:8" ht="15">
      <c r="A9" s="20" t="s">
        <v>9</v>
      </c>
      <c r="B9" s="22" t="s">
        <v>55</v>
      </c>
      <c r="C9" s="20" t="s">
        <v>10</v>
      </c>
      <c r="D9" s="20" t="s">
        <v>197</v>
      </c>
      <c r="E9" s="23">
        <v>5144.7</v>
      </c>
      <c r="F9" s="27">
        <v>21.07</v>
      </c>
      <c r="G9" s="27">
        <v>21.07</v>
      </c>
      <c r="H9" s="27"/>
    </row>
    <row r="10" spans="1:8" ht="15">
      <c r="A10" s="20" t="s">
        <v>198</v>
      </c>
      <c r="B10" s="22" t="s">
        <v>55</v>
      </c>
      <c r="C10" s="20" t="s">
        <v>11</v>
      </c>
      <c r="D10" s="20" t="s">
        <v>199</v>
      </c>
      <c r="E10" s="23">
        <v>4451.2</v>
      </c>
      <c r="F10" s="27"/>
      <c r="G10" s="27"/>
      <c r="H10" s="27"/>
    </row>
    <row r="11" spans="1:8" ht="15">
      <c r="A11" s="20" t="s">
        <v>200</v>
      </c>
      <c r="B11" s="22" t="s">
        <v>55</v>
      </c>
      <c r="C11" s="20" t="s">
        <v>12</v>
      </c>
      <c r="D11" s="20" t="s">
        <v>201</v>
      </c>
      <c r="E11" s="23">
        <v>2723.8</v>
      </c>
      <c r="F11" s="27">
        <v>19.07</v>
      </c>
      <c r="G11" s="27">
        <v>19.07</v>
      </c>
      <c r="H11" s="27"/>
    </row>
    <row r="12" spans="1:8" ht="15">
      <c r="A12" s="20" t="s">
        <v>13</v>
      </c>
      <c r="B12" s="22" t="s">
        <v>55</v>
      </c>
      <c r="C12" s="20" t="s">
        <v>14</v>
      </c>
      <c r="D12" s="20" t="s">
        <v>201</v>
      </c>
      <c r="E12" s="23">
        <v>4829.7</v>
      </c>
      <c r="F12" s="27">
        <v>21.07</v>
      </c>
      <c r="G12" s="27">
        <v>21.07</v>
      </c>
      <c r="H12" s="27"/>
    </row>
    <row r="13" spans="1:8" ht="15">
      <c r="A13" s="20" t="s">
        <v>202</v>
      </c>
      <c r="B13" s="22" t="s">
        <v>17</v>
      </c>
      <c r="C13" s="20" t="s">
        <v>3</v>
      </c>
      <c r="D13" s="20" t="s">
        <v>203</v>
      </c>
      <c r="E13" s="23">
        <v>6510.3</v>
      </c>
      <c r="F13" s="27">
        <v>28.06</v>
      </c>
      <c r="G13" s="27">
        <v>28.06</v>
      </c>
      <c r="H13" s="27"/>
    </row>
    <row r="14" spans="1:8" ht="15">
      <c r="A14" s="20" t="s">
        <v>18</v>
      </c>
      <c r="B14" s="22" t="s">
        <v>17</v>
      </c>
      <c r="C14" s="20" t="s">
        <v>1</v>
      </c>
      <c r="D14" s="20" t="s">
        <v>203</v>
      </c>
      <c r="E14" s="23">
        <v>6365.6</v>
      </c>
      <c r="F14" s="27">
        <v>28.06</v>
      </c>
      <c r="G14" s="27">
        <v>28.06</v>
      </c>
      <c r="H14" s="27"/>
    </row>
    <row r="15" spans="1:8" ht="15">
      <c r="A15" s="20" t="s">
        <v>19</v>
      </c>
      <c r="B15" s="22" t="s">
        <v>17</v>
      </c>
      <c r="C15" s="20" t="s">
        <v>9</v>
      </c>
      <c r="D15" s="20" t="s">
        <v>204</v>
      </c>
      <c r="E15" s="23">
        <v>4167.2</v>
      </c>
      <c r="F15" s="27">
        <v>28.06</v>
      </c>
      <c r="G15" s="27">
        <v>28.06</v>
      </c>
      <c r="H15" s="27"/>
    </row>
    <row r="16" spans="1:8" ht="15">
      <c r="A16" s="20" t="s">
        <v>20</v>
      </c>
      <c r="B16" s="22" t="s">
        <v>17</v>
      </c>
      <c r="C16" s="20" t="s">
        <v>15</v>
      </c>
      <c r="D16" s="20" t="s">
        <v>203</v>
      </c>
      <c r="E16" s="23">
        <v>6426.3</v>
      </c>
      <c r="F16" s="27">
        <v>28.06</v>
      </c>
      <c r="G16" s="27">
        <v>28.06</v>
      </c>
      <c r="H16" s="27"/>
    </row>
    <row r="17" spans="1:8" ht="15">
      <c r="A17" s="20" t="s">
        <v>205</v>
      </c>
      <c r="B17" s="22" t="s">
        <v>17</v>
      </c>
      <c r="C17" s="20" t="s">
        <v>21</v>
      </c>
      <c r="D17" s="20" t="s">
        <v>206</v>
      </c>
      <c r="E17" s="23">
        <v>3162.2</v>
      </c>
      <c r="F17" s="27">
        <v>28.06</v>
      </c>
      <c r="G17" s="27">
        <v>28.06</v>
      </c>
      <c r="H17" s="27"/>
    </row>
    <row r="18" spans="1:8" ht="15">
      <c r="A18" s="20" t="s">
        <v>207</v>
      </c>
      <c r="B18" s="22" t="s">
        <v>17</v>
      </c>
      <c r="C18" s="20" t="s">
        <v>22</v>
      </c>
      <c r="D18" s="20" t="s">
        <v>208</v>
      </c>
      <c r="E18" s="23">
        <v>6434.8</v>
      </c>
      <c r="F18" s="27">
        <v>28.06</v>
      </c>
      <c r="G18" s="27">
        <v>28.06</v>
      </c>
      <c r="H18" s="27"/>
    </row>
    <row r="19" spans="1:8" ht="15">
      <c r="A19" s="20" t="s">
        <v>209</v>
      </c>
      <c r="B19" s="22" t="s">
        <v>17</v>
      </c>
      <c r="C19" s="20" t="s">
        <v>20</v>
      </c>
      <c r="D19" s="20" t="s">
        <v>210</v>
      </c>
      <c r="E19" s="23">
        <v>3499.3</v>
      </c>
      <c r="F19" s="27">
        <v>28.06</v>
      </c>
      <c r="G19" s="27">
        <v>28.06</v>
      </c>
      <c r="H19" s="27"/>
    </row>
    <row r="20" spans="1:8" ht="15">
      <c r="A20" s="20" t="s">
        <v>211</v>
      </c>
      <c r="B20" s="22" t="s">
        <v>23</v>
      </c>
      <c r="C20" s="20" t="s">
        <v>24</v>
      </c>
      <c r="D20" s="20" t="s">
        <v>212</v>
      </c>
      <c r="E20" s="23">
        <v>4299</v>
      </c>
      <c r="F20" s="27">
        <v>21.07</v>
      </c>
      <c r="G20" s="27" t="s">
        <v>326</v>
      </c>
      <c r="H20" s="27"/>
    </row>
    <row r="21" spans="1:8" ht="15">
      <c r="A21" s="20" t="s">
        <v>213</v>
      </c>
      <c r="B21" s="22" t="s">
        <v>25</v>
      </c>
      <c r="C21" s="20" t="s">
        <v>26</v>
      </c>
      <c r="D21" s="20" t="s">
        <v>214</v>
      </c>
      <c r="E21" s="23">
        <v>9532.2</v>
      </c>
      <c r="F21" s="27">
        <v>21.07</v>
      </c>
      <c r="G21" s="27" t="s">
        <v>326</v>
      </c>
      <c r="H21" s="27"/>
    </row>
    <row r="22" spans="1:8" ht="15">
      <c r="A22" s="20" t="s">
        <v>215</v>
      </c>
      <c r="B22" s="22" t="s">
        <v>25</v>
      </c>
      <c r="C22" s="20" t="s">
        <v>9</v>
      </c>
      <c r="D22" s="20" t="s">
        <v>216</v>
      </c>
      <c r="E22" s="23">
        <v>4344.8</v>
      </c>
      <c r="F22" s="27"/>
      <c r="G22" s="27"/>
      <c r="H22" s="27"/>
    </row>
    <row r="23" spans="1:8" ht="15">
      <c r="A23" s="20" t="s">
        <v>27</v>
      </c>
      <c r="B23" s="22" t="s">
        <v>25</v>
      </c>
      <c r="C23" s="20" t="s">
        <v>28</v>
      </c>
      <c r="D23" s="20" t="s">
        <v>217</v>
      </c>
      <c r="E23" s="23">
        <v>129.3</v>
      </c>
      <c r="F23" s="27"/>
      <c r="G23" s="27"/>
      <c r="H23" s="27"/>
    </row>
    <row r="24" spans="1:8" ht="15">
      <c r="A24" s="20" t="s">
        <v>218</v>
      </c>
      <c r="B24" s="22" t="s">
        <v>29</v>
      </c>
      <c r="C24" s="20" t="s">
        <v>13</v>
      </c>
      <c r="D24" s="20" t="s">
        <v>219</v>
      </c>
      <c r="E24" s="23">
        <v>1358.7</v>
      </c>
      <c r="F24" s="27">
        <v>19.07</v>
      </c>
      <c r="G24" s="27"/>
      <c r="H24" s="27"/>
    </row>
    <row r="25" spans="1:8" ht="15">
      <c r="A25" s="20" t="s">
        <v>220</v>
      </c>
      <c r="B25" s="22" t="s">
        <v>30</v>
      </c>
      <c r="C25" s="20" t="s">
        <v>2</v>
      </c>
      <c r="D25" s="20" t="s">
        <v>221</v>
      </c>
      <c r="E25" s="23">
        <v>5595.4</v>
      </c>
      <c r="F25" s="27">
        <v>19.07</v>
      </c>
      <c r="G25" s="27"/>
      <c r="H25" s="27"/>
    </row>
    <row r="26" spans="1:8" ht="15">
      <c r="A26" s="20" t="s">
        <v>222</v>
      </c>
      <c r="B26" s="22" t="s">
        <v>30</v>
      </c>
      <c r="C26" s="20" t="s">
        <v>31</v>
      </c>
      <c r="D26" s="20" t="s">
        <v>223</v>
      </c>
      <c r="E26" s="23">
        <v>2514.7</v>
      </c>
      <c r="F26" s="27">
        <v>19.07</v>
      </c>
      <c r="G26" s="27"/>
      <c r="H26" s="27"/>
    </row>
    <row r="27" spans="1:8" ht="15">
      <c r="A27" s="20" t="s">
        <v>32</v>
      </c>
      <c r="B27" s="22" t="s">
        <v>30</v>
      </c>
      <c r="C27" s="20" t="s">
        <v>6</v>
      </c>
      <c r="D27" s="20" t="s">
        <v>224</v>
      </c>
      <c r="E27" s="23">
        <v>2498.8</v>
      </c>
      <c r="F27" s="27">
        <v>19.07</v>
      </c>
      <c r="G27" s="27"/>
      <c r="H27" s="27"/>
    </row>
    <row r="28" spans="1:8" ht="15">
      <c r="A28" s="20" t="s">
        <v>225</v>
      </c>
      <c r="B28" s="22" t="s">
        <v>30</v>
      </c>
      <c r="C28" s="20" t="s">
        <v>33</v>
      </c>
      <c r="D28" s="20" t="s">
        <v>223</v>
      </c>
      <c r="E28" s="23">
        <v>2500.8</v>
      </c>
      <c r="F28" s="27">
        <v>19.07</v>
      </c>
      <c r="G28" s="27"/>
      <c r="H28" s="27"/>
    </row>
    <row r="29" spans="1:8" ht="15">
      <c r="A29" s="20" t="s">
        <v>2</v>
      </c>
      <c r="B29" s="22" t="s">
        <v>30</v>
      </c>
      <c r="C29" s="20" t="s">
        <v>34</v>
      </c>
      <c r="D29" s="20" t="s">
        <v>192</v>
      </c>
      <c r="E29" s="23">
        <v>2815.9</v>
      </c>
      <c r="F29" s="27">
        <v>19.07</v>
      </c>
      <c r="G29" s="27"/>
      <c r="H29" s="27"/>
    </row>
    <row r="30" spans="1:8" ht="15">
      <c r="A30" s="20" t="s">
        <v>226</v>
      </c>
      <c r="B30" s="22" t="s">
        <v>30</v>
      </c>
      <c r="C30" s="20" t="s">
        <v>8</v>
      </c>
      <c r="D30" s="20" t="s">
        <v>192</v>
      </c>
      <c r="E30" s="23">
        <v>2810.5</v>
      </c>
      <c r="F30" s="27">
        <v>19.07</v>
      </c>
      <c r="G30" s="27"/>
      <c r="H30" s="27"/>
    </row>
    <row r="31" spans="1:8" ht="15">
      <c r="A31" s="20" t="s">
        <v>31</v>
      </c>
      <c r="B31" s="22" t="s">
        <v>30</v>
      </c>
      <c r="C31" s="20" t="s">
        <v>11</v>
      </c>
      <c r="D31" s="20" t="s">
        <v>227</v>
      </c>
      <c r="E31" s="23">
        <v>4381.2</v>
      </c>
      <c r="F31" s="27">
        <v>19.07</v>
      </c>
      <c r="G31" s="27"/>
      <c r="H31" s="27"/>
    </row>
    <row r="32" spans="1:8" ht="15">
      <c r="A32" s="20" t="s">
        <v>228</v>
      </c>
      <c r="B32" s="22" t="s">
        <v>30</v>
      </c>
      <c r="C32" s="20" t="s">
        <v>16</v>
      </c>
      <c r="D32" s="20" t="s">
        <v>229</v>
      </c>
      <c r="E32" s="23">
        <v>6750</v>
      </c>
      <c r="F32" s="27">
        <v>21.07</v>
      </c>
      <c r="G32" s="27">
        <v>21.07</v>
      </c>
      <c r="H32" s="27"/>
    </row>
    <row r="33" spans="1:8" ht="15">
      <c r="A33" s="20" t="s">
        <v>6</v>
      </c>
      <c r="B33" s="22" t="s">
        <v>30</v>
      </c>
      <c r="C33" s="20" t="s">
        <v>35</v>
      </c>
      <c r="D33" s="20" t="s">
        <v>230</v>
      </c>
      <c r="E33" s="23">
        <v>2587.7</v>
      </c>
      <c r="F33" s="27">
        <v>21.07</v>
      </c>
      <c r="G33" s="27">
        <v>21.07</v>
      </c>
      <c r="H33" s="27"/>
    </row>
    <row r="34" spans="1:8" ht="15">
      <c r="A34" s="20" t="s">
        <v>231</v>
      </c>
      <c r="B34" s="22" t="s">
        <v>30</v>
      </c>
      <c r="C34" s="20" t="s">
        <v>36</v>
      </c>
      <c r="D34" s="20">
        <v>1984</v>
      </c>
      <c r="E34" s="23">
        <v>1355</v>
      </c>
      <c r="F34" s="27">
        <v>21.07</v>
      </c>
      <c r="G34" s="27">
        <v>21.07</v>
      </c>
      <c r="H34" s="27"/>
    </row>
    <row r="35" spans="1:8" ht="15">
      <c r="A35" s="20" t="s">
        <v>33</v>
      </c>
      <c r="B35" s="22" t="s">
        <v>30</v>
      </c>
      <c r="C35" s="20" t="s">
        <v>37</v>
      </c>
      <c r="D35" s="20" t="s">
        <v>230</v>
      </c>
      <c r="E35" s="23">
        <v>2725.9</v>
      </c>
      <c r="F35" s="27">
        <v>21.07</v>
      </c>
      <c r="G35" s="27">
        <v>21.07</v>
      </c>
      <c r="H35" s="27"/>
    </row>
    <row r="36" spans="1:8" ht="15">
      <c r="A36" s="20" t="s">
        <v>232</v>
      </c>
      <c r="B36" s="22" t="s">
        <v>30</v>
      </c>
      <c r="C36" s="20" t="s">
        <v>38</v>
      </c>
      <c r="D36" s="20" t="s">
        <v>212</v>
      </c>
      <c r="E36" s="23">
        <v>9772.3</v>
      </c>
      <c r="F36" s="27">
        <v>21.07</v>
      </c>
      <c r="G36" s="27">
        <v>21.07</v>
      </c>
      <c r="H36" s="27"/>
    </row>
    <row r="37" spans="1:8" ht="15">
      <c r="A37" s="20" t="s">
        <v>34</v>
      </c>
      <c r="B37" s="22" t="s">
        <v>30</v>
      </c>
      <c r="C37" s="20" t="s">
        <v>39</v>
      </c>
      <c r="D37" s="20" t="s">
        <v>233</v>
      </c>
      <c r="E37" s="23">
        <v>4271</v>
      </c>
      <c r="F37" s="27">
        <v>21.07</v>
      </c>
      <c r="G37" s="27">
        <v>21.07</v>
      </c>
      <c r="H37" s="27"/>
    </row>
    <row r="38" spans="1:8" ht="15">
      <c r="A38" s="20" t="s">
        <v>7</v>
      </c>
      <c r="B38" s="22" t="s">
        <v>30</v>
      </c>
      <c r="C38" s="20" t="s">
        <v>40</v>
      </c>
      <c r="D38" s="20" t="s">
        <v>234</v>
      </c>
      <c r="E38" s="23">
        <v>2551.3</v>
      </c>
      <c r="F38" s="27">
        <v>21.07</v>
      </c>
      <c r="G38" s="27">
        <v>21.07</v>
      </c>
      <c r="H38" s="27"/>
    </row>
    <row r="39" spans="1:8" ht="15">
      <c r="A39" s="20" t="s">
        <v>8</v>
      </c>
      <c r="B39" s="22" t="s">
        <v>30</v>
      </c>
      <c r="C39" s="20" t="s">
        <v>28</v>
      </c>
      <c r="D39" s="20" t="s">
        <v>235</v>
      </c>
      <c r="E39" s="23">
        <v>12493</v>
      </c>
      <c r="F39" s="27">
        <v>21.07</v>
      </c>
      <c r="G39" s="27">
        <v>21.07</v>
      </c>
      <c r="H39" s="27"/>
    </row>
    <row r="40" spans="1:8" ht="15">
      <c r="A40" s="20" t="s">
        <v>10</v>
      </c>
      <c r="B40" s="22" t="s">
        <v>30</v>
      </c>
      <c r="C40" s="20" t="s">
        <v>41</v>
      </c>
      <c r="D40" s="20" t="s">
        <v>235</v>
      </c>
      <c r="E40" s="23">
        <v>3398.2</v>
      </c>
      <c r="F40" s="27">
        <v>21.07</v>
      </c>
      <c r="G40" s="27">
        <v>21.07</v>
      </c>
      <c r="H40" s="27"/>
    </row>
    <row r="41" spans="1:8" ht="15">
      <c r="A41" s="20" t="s">
        <v>11</v>
      </c>
      <c r="B41" s="22" t="s">
        <v>30</v>
      </c>
      <c r="C41" s="20" t="s">
        <v>42</v>
      </c>
      <c r="D41" s="20" t="s">
        <v>236</v>
      </c>
      <c r="E41" s="23">
        <v>3610.6</v>
      </c>
      <c r="F41" s="27">
        <v>21.07</v>
      </c>
      <c r="G41" s="27">
        <v>21.07</v>
      </c>
      <c r="H41" s="27"/>
    </row>
    <row r="42" spans="1:8" ht="15">
      <c r="A42" s="20" t="s">
        <v>14</v>
      </c>
      <c r="B42" s="22" t="s">
        <v>30</v>
      </c>
      <c r="C42" s="20" t="s">
        <v>237</v>
      </c>
      <c r="D42" s="20">
        <v>2008</v>
      </c>
      <c r="E42" s="23">
        <v>3057.2</v>
      </c>
      <c r="F42" s="27"/>
      <c r="G42" s="27"/>
      <c r="H42" s="27"/>
    </row>
    <row r="43" spans="1:8" ht="15">
      <c r="A43" s="20" t="s">
        <v>44</v>
      </c>
      <c r="B43" s="22" t="s">
        <v>30</v>
      </c>
      <c r="C43" s="20">
        <v>55</v>
      </c>
      <c r="D43" s="20" t="s">
        <v>204</v>
      </c>
      <c r="E43" s="23">
        <v>3534.2</v>
      </c>
      <c r="F43" s="27">
        <v>21.07</v>
      </c>
      <c r="G43" s="27">
        <v>21.07</v>
      </c>
      <c r="H43" s="27"/>
    </row>
    <row r="44" spans="1:8" ht="15">
      <c r="A44" s="20" t="s">
        <v>238</v>
      </c>
      <c r="B44" s="22" t="s">
        <v>30</v>
      </c>
      <c r="C44" s="20" t="s">
        <v>45</v>
      </c>
      <c r="D44" s="20" t="s">
        <v>235</v>
      </c>
      <c r="E44" s="23">
        <v>3446</v>
      </c>
      <c r="F44" s="27">
        <v>21.07</v>
      </c>
      <c r="G44" s="27">
        <v>21.07</v>
      </c>
      <c r="H44" s="27"/>
    </row>
    <row r="45" spans="1:8" ht="15">
      <c r="A45" s="20" t="s">
        <v>239</v>
      </c>
      <c r="B45" s="22" t="s">
        <v>30</v>
      </c>
      <c r="C45" s="20" t="s">
        <v>46</v>
      </c>
      <c r="D45" s="20" t="s">
        <v>214</v>
      </c>
      <c r="E45" s="23">
        <v>4187.6</v>
      </c>
      <c r="F45" s="27">
        <v>21.07</v>
      </c>
      <c r="G45" s="27">
        <v>21.07</v>
      </c>
      <c r="H45" s="27"/>
    </row>
    <row r="46" spans="1:8" ht="15">
      <c r="A46" s="20" t="s">
        <v>240</v>
      </c>
      <c r="B46" s="22" t="s">
        <v>30</v>
      </c>
      <c r="C46" s="20" t="s">
        <v>47</v>
      </c>
      <c r="D46" s="20" t="s">
        <v>233</v>
      </c>
      <c r="E46" s="23">
        <v>5284.1</v>
      </c>
      <c r="F46" s="27">
        <v>21.07</v>
      </c>
      <c r="G46" s="27">
        <v>21.07</v>
      </c>
      <c r="H46" s="27"/>
    </row>
    <row r="47" spans="1:8" ht="15">
      <c r="A47" s="20" t="s">
        <v>16</v>
      </c>
      <c r="B47" s="22" t="s">
        <v>30</v>
      </c>
      <c r="C47" s="20" t="s">
        <v>48</v>
      </c>
      <c r="D47" s="20" t="s">
        <v>241</v>
      </c>
      <c r="E47" s="23">
        <v>3402.6</v>
      </c>
      <c r="F47" s="27">
        <v>21.07</v>
      </c>
      <c r="G47" s="27">
        <v>21.07</v>
      </c>
      <c r="H47" s="27"/>
    </row>
    <row r="48" spans="1:8" ht="15">
      <c r="A48" s="20" t="s">
        <v>242</v>
      </c>
      <c r="B48" s="22" t="s">
        <v>264</v>
      </c>
      <c r="C48" s="20">
        <v>59</v>
      </c>
      <c r="D48" s="20">
        <v>2006</v>
      </c>
      <c r="E48" s="23">
        <v>8997.3</v>
      </c>
      <c r="F48" s="27">
        <v>21.07</v>
      </c>
      <c r="G48" s="27">
        <v>21.07</v>
      </c>
      <c r="H48" s="27"/>
    </row>
    <row r="49" spans="1:8" ht="15">
      <c r="A49" s="20" t="s">
        <v>36</v>
      </c>
      <c r="B49" s="22" t="s">
        <v>49</v>
      </c>
      <c r="C49" s="20" t="s">
        <v>19</v>
      </c>
      <c r="D49" s="20" t="s">
        <v>243</v>
      </c>
      <c r="E49" s="23">
        <v>2993.7</v>
      </c>
      <c r="F49" s="27">
        <v>19.07</v>
      </c>
      <c r="G49" s="27">
        <v>19.07</v>
      </c>
      <c r="H49" s="27"/>
    </row>
    <row r="50" spans="1:8" ht="15">
      <c r="A50" s="20" t="s">
        <v>244</v>
      </c>
      <c r="B50" s="22" t="s">
        <v>49</v>
      </c>
      <c r="C50" s="20" t="s">
        <v>27</v>
      </c>
      <c r="D50" s="20" t="s">
        <v>223</v>
      </c>
      <c r="E50" s="23">
        <v>3216.4</v>
      </c>
      <c r="F50" s="27">
        <v>19.07</v>
      </c>
      <c r="G50" s="27"/>
      <c r="H50" s="27"/>
    </row>
    <row r="51" spans="1:8" ht="15">
      <c r="A51" s="20" t="s">
        <v>38</v>
      </c>
      <c r="B51" s="22" t="s">
        <v>49</v>
      </c>
      <c r="C51" s="20" t="s">
        <v>50</v>
      </c>
      <c r="D51" s="20" t="s">
        <v>245</v>
      </c>
      <c r="E51" s="23">
        <v>3060.9</v>
      </c>
      <c r="F51" s="27">
        <v>19.07</v>
      </c>
      <c r="G51" s="27"/>
      <c r="H51" s="27"/>
    </row>
    <row r="52" spans="1:8" ht="15">
      <c r="A52" s="20" t="s">
        <v>246</v>
      </c>
      <c r="B52" s="22" t="s">
        <v>49</v>
      </c>
      <c r="C52" s="20" t="s">
        <v>51</v>
      </c>
      <c r="D52" s="20" t="s">
        <v>190</v>
      </c>
      <c r="E52" s="23">
        <v>3103</v>
      </c>
      <c r="F52" s="27">
        <v>19.07</v>
      </c>
      <c r="G52" s="27"/>
      <c r="H52" s="27"/>
    </row>
    <row r="53" spans="1:8" ht="15">
      <c r="A53" s="20" t="s">
        <v>28</v>
      </c>
      <c r="B53" s="22" t="s">
        <v>49</v>
      </c>
      <c r="C53" s="20" t="s">
        <v>32</v>
      </c>
      <c r="D53" s="20" t="s">
        <v>224</v>
      </c>
      <c r="E53" s="23">
        <v>2489.2</v>
      </c>
      <c r="F53" s="27">
        <v>19.07</v>
      </c>
      <c r="G53" s="27"/>
      <c r="H53" s="27"/>
    </row>
    <row r="54" spans="1:8" ht="15">
      <c r="A54" s="20" t="s">
        <v>247</v>
      </c>
      <c r="B54" s="22" t="s">
        <v>49</v>
      </c>
      <c r="C54" s="20" t="s">
        <v>52</v>
      </c>
      <c r="D54" s="20" t="s">
        <v>219</v>
      </c>
      <c r="E54" s="23">
        <v>845.7</v>
      </c>
      <c r="F54" s="27">
        <v>19.07</v>
      </c>
      <c r="G54" s="27"/>
      <c r="H54" s="27"/>
    </row>
    <row r="55" spans="1:8" ht="15">
      <c r="A55" s="20" t="s">
        <v>43</v>
      </c>
      <c r="B55" s="22" t="s">
        <v>49</v>
      </c>
      <c r="C55" s="20" t="s">
        <v>2</v>
      </c>
      <c r="D55" s="20" t="s">
        <v>224</v>
      </c>
      <c r="E55" s="23">
        <v>2486</v>
      </c>
      <c r="F55" s="27">
        <v>19.07</v>
      </c>
      <c r="G55" s="27"/>
      <c r="H55" s="27"/>
    </row>
    <row r="56" spans="1:8" ht="15">
      <c r="A56" s="20" t="s">
        <v>248</v>
      </c>
      <c r="B56" s="22" t="s">
        <v>49</v>
      </c>
      <c r="C56" s="20" t="s">
        <v>31</v>
      </c>
      <c r="D56" s="20" t="s">
        <v>249</v>
      </c>
      <c r="E56" s="23">
        <v>3439.8</v>
      </c>
      <c r="F56" s="27">
        <v>19.07</v>
      </c>
      <c r="G56" s="27">
        <v>19.07</v>
      </c>
      <c r="H56" s="27"/>
    </row>
    <row r="57" spans="1:8" ht="15">
      <c r="A57" s="20" t="s">
        <v>47</v>
      </c>
      <c r="B57" s="22" t="s">
        <v>49</v>
      </c>
      <c r="C57" s="20" t="s">
        <v>53</v>
      </c>
      <c r="D57" s="20" t="s">
        <v>230</v>
      </c>
      <c r="E57" s="23">
        <v>2663.8</v>
      </c>
      <c r="F57" s="27">
        <v>19.07</v>
      </c>
      <c r="G57" s="27">
        <v>19.07</v>
      </c>
      <c r="H57" s="27"/>
    </row>
    <row r="58" spans="1:8" ht="15">
      <c r="A58" s="20" t="s">
        <v>250</v>
      </c>
      <c r="B58" s="22" t="s">
        <v>49</v>
      </c>
      <c r="C58" s="20" t="s">
        <v>6</v>
      </c>
      <c r="D58" s="20" t="s">
        <v>224</v>
      </c>
      <c r="E58" s="23">
        <v>3163</v>
      </c>
      <c r="F58" s="27">
        <v>19.07</v>
      </c>
      <c r="G58" s="27"/>
      <c r="H58" s="27"/>
    </row>
    <row r="59" spans="1:8" ht="15">
      <c r="A59" s="20" t="s">
        <v>251</v>
      </c>
      <c r="B59" s="22" t="s">
        <v>49</v>
      </c>
      <c r="C59" s="20" t="s">
        <v>33</v>
      </c>
      <c r="D59" s="20" t="s">
        <v>252</v>
      </c>
      <c r="E59" s="23">
        <v>3171.3</v>
      </c>
      <c r="F59" s="27">
        <v>19.07</v>
      </c>
      <c r="G59" s="27"/>
      <c r="H59" s="27"/>
    </row>
    <row r="60" spans="1:8" ht="15">
      <c r="A60" s="20" t="s">
        <v>253</v>
      </c>
      <c r="B60" s="22" t="s">
        <v>49</v>
      </c>
      <c r="C60" s="20" t="s">
        <v>34</v>
      </c>
      <c r="D60" s="20" t="s">
        <v>224</v>
      </c>
      <c r="E60" s="23">
        <v>3150.7</v>
      </c>
      <c r="F60" s="27">
        <v>19.07</v>
      </c>
      <c r="G60" s="27"/>
      <c r="H60" s="27"/>
    </row>
    <row r="61" spans="1:8" ht="15">
      <c r="A61" s="20" t="s">
        <v>254</v>
      </c>
      <c r="B61" s="22" t="s">
        <v>49</v>
      </c>
      <c r="C61" s="20" t="s">
        <v>8</v>
      </c>
      <c r="D61" s="20" t="s">
        <v>223</v>
      </c>
      <c r="E61" s="23">
        <v>2106.7</v>
      </c>
      <c r="F61" s="27">
        <v>19.07</v>
      </c>
      <c r="G61" s="27"/>
      <c r="H61" s="27"/>
    </row>
    <row r="62" spans="1:8" ht="15">
      <c r="A62" s="20" t="s">
        <v>255</v>
      </c>
      <c r="B62" s="22" t="s">
        <v>49</v>
      </c>
      <c r="C62" s="20" t="s">
        <v>11</v>
      </c>
      <c r="D62" s="20" t="s">
        <v>224</v>
      </c>
      <c r="E62" s="23">
        <v>2500.3</v>
      </c>
      <c r="F62" s="27">
        <v>19.07</v>
      </c>
      <c r="G62" s="27"/>
      <c r="H62" s="27"/>
    </row>
    <row r="63" spans="1:8" ht="15">
      <c r="A63" s="20" t="s">
        <v>256</v>
      </c>
      <c r="B63" s="22" t="s">
        <v>49</v>
      </c>
      <c r="C63" s="20" t="s">
        <v>44</v>
      </c>
      <c r="D63" s="20" t="s">
        <v>224</v>
      </c>
      <c r="E63" s="23">
        <v>2521.6</v>
      </c>
      <c r="F63" s="27">
        <v>19.07</v>
      </c>
      <c r="G63" s="27"/>
      <c r="H63" s="27"/>
    </row>
    <row r="64" spans="1:8" ht="15">
      <c r="A64" s="20" t="s">
        <v>257</v>
      </c>
      <c r="B64" s="22" t="s">
        <v>54</v>
      </c>
      <c r="C64" s="20" t="s">
        <v>18</v>
      </c>
      <c r="D64" s="20" t="s">
        <v>227</v>
      </c>
      <c r="E64" s="23">
        <v>1095</v>
      </c>
      <c r="F64" s="27">
        <v>15.06</v>
      </c>
      <c r="G64" s="27"/>
      <c r="H64" s="27"/>
    </row>
    <row r="65" spans="1:8" ht="15">
      <c r="A65" s="20" t="s">
        <v>258</v>
      </c>
      <c r="B65" s="22" t="s">
        <v>54</v>
      </c>
      <c r="C65" s="20" t="s">
        <v>19</v>
      </c>
      <c r="D65" s="20" t="s">
        <v>259</v>
      </c>
      <c r="E65" s="23">
        <v>1069</v>
      </c>
      <c r="F65" s="27">
        <v>15.06</v>
      </c>
      <c r="G65" s="27"/>
      <c r="H65" s="27"/>
    </row>
    <row r="66" spans="1:8" ht="15.75">
      <c r="A66" s="25"/>
      <c r="B66" s="24" t="s">
        <v>260</v>
      </c>
      <c r="C66" s="25"/>
      <c r="D66" s="25"/>
      <c r="E66" s="24">
        <v>236509.6</v>
      </c>
      <c r="F66" s="27"/>
      <c r="G66" s="27"/>
      <c r="H66" s="27"/>
    </row>
  </sheetData>
  <sheetProtection/>
  <mergeCells count="1">
    <mergeCell ref="F1:H1"/>
  </mergeCells>
  <printOptions/>
  <pageMargins left="0.75" right="0.75" top="0.44" bottom="0.91" header="0.28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2" sqref="B1:B16384"/>
    </sheetView>
  </sheetViews>
  <sheetFormatPr defaultColWidth="9.00390625" defaultRowHeight="12.75"/>
  <cols>
    <col min="9" max="9" width="14.75390625" style="0" customWidth="1"/>
  </cols>
  <sheetData>
    <row r="1" spans="1:11" ht="18">
      <c r="A1" s="44" t="s">
        <v>347</v>
      </c>
      <c r="B1" s="45"/>
      <c r="C1" s="45"/>
      <c r="D1" s="45"/>
      <c r="E1" s="45"/>
      <c r="F1" s="45"/>
      <c r="G1" s="45"/>
      <c r="H1" s="45"/>
      <c r="I1" s="45"/>
      <c r="J1" s="45"/>
      <c r="K1" s="10"/>
    </row>
    <row r="2" spans="1:11" ht="31.5">
      <c r="A2" s="12" t="s">
        <v>158</v>
      </c>
      <c r="B2" s="12" t="s">
        <v>175</v>
      </c>
      <c r="C2" s="12" t="s">
        <v>176</v>
      </c>
      <c r="D2" s="12" t="s">
        <v>177</v>
      </c>
      <c r="E2" s="12" t="s">
        <v>181</v>
      </c>
      <c r="F2" s="12" t="s">
        <v>178</v>
      </c>
      <c r="G2" s="38" t="s">
        <v>182</v>
      </c>
      <c r="H2" s="19" t="s">
        <v>183</v>
      </c>
      <c r="I2" s="16" t="s">
        <v>179</v>
      </c>
      <c r="J2" s="16" t="s">
        <v>180</v>
      </c>
      <c r="K2" s="10"/>
    </row>
    <row r="3" spans="1:11" ht="15">
      <c r="A3" s="11" t="s">
        <v>349</v>
      </c>
      <c r="B3" s="11">
        <v>19.3</v>
      </c>
      <c r="C3" s="11">
        <v>33.07</v>
      </c>
      <c r="D3" s="11">
        <v>20</v>
      </c>
      <c r="E3" s="11">
        <v>15</v>
      </c>
      <c r="F3" s="11">
        <f>D3-E3</f>
        <v>5</v>
      </c>
      <c r="G3" s="11">
        <f>24*15*0.0015</f>
        <v>0.54</v>
      </c>
      <c r="H3" s="17">
        <f>(C3/D3)*G3*F3*B3</f>
        <v>86.16388500000001</v>
      </c>
      <c r="I3" s="17">
        <f>B3*C3</f>
        <v>638.251</v>
      </c>
      <c r="J3" s="17">
        <f>H3/I3*100</f>
        <v>13.5</v>
      </c>
      <c r="K3" s="10"/>
    </row>
    <row r="4" spans="1:11" ht="15">
      <c r="A4" s="11" t="s">
        <v>345</v>
      </c>
      <c r="B4" s="11">
        <v>8.8</v>
      </c>
      <c r="C4" s="11">
        <v>33.07</v>
      </c>
      <c r="D4" s="11">
        <v>22</v>
      </c>
      <c r="E4" s="11">
        <v>17</v>
      </c>
      <c r="F4" s="11">
        <f>D4-E4</f>
        <v>5</v>
      </c>
      <c r="G4" s="11">
        <f>24*30*0.0015</f>
        <v>1.08</v>
      </c>
      <c r="H4" s="17">
        <f>(C4/D4)*G4*F4*B4</f>
        <v>71.43120000000002</v>
      </c>
      <c r="I4" s="17">
        <f>B4*C4</f>
        <v>291.016</v>
      </c>
      <c r="J4" s="17">
        <f>H4/I4*100</f>
        <v>24.54545454545455</v>
      </c>
      <c r="K4" s="10"/>
    </row>
    <row r="5" spans="1:11" ht="15">
      <c r="A5" s="11" t="s">
        <v>346</v>
      </c>
      <c r="B5" s="11">
        <v>50.2</v>
      </c>
      <c r="C5" s="11">
        <v>33.07</v>
      </c>
      <c r="D5" s="11">
        <v>22</v>
      </c>
      <c r="E5" s="11">
        <v>17.86</v>
      </c>
      <c r="F5" s="11">
        <f>D5-E5</f>
        <v>4.140000000000001</v>
      </c>
      <c r="G5" s="11">
        <f>24*30*0.0015</f>
        <v>1.08</v>
      </c>
      <c r="H5" s="17">
        <f>(C5/D5)*G5*F5*B5</f>
        <v>337.39553258181826</v>
      </c>
      <c r="I5" s="17">
        <f>B5*C5</f>
        <v>1660.114</v>
      </c>
      <c r="J5" s="17">
        <f>H5/I5*100</f>
        <v>20.323636363636368</v>
      </c>
      <c r="K5" s="10"/>
    </row>
    <row r="6" spans="1:11" ht="15">
      <c r="A6" s="11" t="s">
        <v>348</v>
      </c>
      <c r="B6" s="11">
        <v>50.2</v>
      </c>
      <c r="C6" s="11">
        <v>33.07</v>
      </c>
      <c r="D6" s="11">
        <v>22</v>
      </c>
      <c r="E6" s="11">
        <v>17.833</v>
      </c>
      <c r="F6" s="11">
        <f>D6-E6</f>
        <v>4.167000000000002</v>
      </c>
      <c r="G6" s="11">
        <f>24*30*0.0015</f>
        <v>1.08</v>
      </c>
      <c r="H6" s="17">
        <f>(C6/D6)*G6*F6*B6</f>
        <v>339.5959382290911</v>
      </c>
      <c r="I6" s="17">
        <f>B6*C6</f>
        <v>1660.114</v>
      </c>
      <c r="J6" s="17">
        <f>H6/I6*100</f>
        <v>20.45618181818183</v>
      </c>
      <c r="K6" s="10"/>
    </row>
    <row r="7" spans="1:11" ht="15">
      <c r="A7" s="11"/>
      <c r="B7" s="11"/>
      <c r="C7" s="11"/>
      <c r="D7" s="11"/>
      <c r="E7" s="11"/>
      <c r="F7" s="11"/>
      <c r="G7" s="11"/>
      <c r="H7" s="17"/>
      <c r="I7" s="17"/>
      <c r="J7" s="17"/>
      <c r="K7" s="1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75390625" style="28" customWidth="1"/>
    <col min="2" max="2" width="24.625" style="28" customWidth="1"/>
    <col min="3" max="3" width="24.75390625" style="28" customWidth="1"/>
    <col min="4" max="4" width="23.625" style="28" customWidth="1"/>
    <col min="5" max="16384" width="9.125" style="28" customWidth="1"/>
  </cols>
  <sheetData>
    <row r="1" spans="1:4" ht="51" customHeight="1">
      <c r="A1" s="29"/>
      <c r="B1" s="41" t="s">
        <v>265</v>
      </c>
      <c r="C1" s="42"/>
      <c r="D1" s="42"/>
    </row>
    <row r="2" spans="1:4" ht="22.5" customHeight="1">
      <c r="A2" s="29"/>
      <c r="B2" s="30" t="s">
        <v>158</v>
      </c>
      <c r="C2" s="31" t="s">
        <v>267</v>
      </c>
      <c r="D2" s="31" t="s">
        <v>268</v>
      </c>
    </row>
    <row r="3" spans="1:4" ht="15">
      <c r="A3" s="29">
        <v>1</v>
      </c>
      <c r="B3" s="29" t="s">
        <v>266</v>
      </c>
      <c r="C3" s="32">
        <v>40197</v>
      </c>
      <c r="D3" s="29"/>
    </row>
    <row r="4" spans="1:4" ht="15">
      <c r="A4" s="29">
        <v>2</v>
      </c>
      <c r="B4" s="29" t="s">
        <v>276</v>
      </c>
      <c r="C4" s="32">
        <v>40274</v>
      </c>
      <c r="D4" s="29"/>
    </row>
    <row r="5" spans="1:4" ht="15">
      <c r="A5" s="29">
        <v>3</v>
      </c>
      <c r="B5" s="29" t="s">
        <v>269</v>
      </c>
      <c r="C5" s="32">
        <v>40333</v>
      </c>
      <c r="D5" s="29"/>
    </row>
    <row r="6" spans="1:4" ht="15">
      <c r="A6" s="29">
        <v>5</v>
      </c>
      <c r="B6" s="29" t="s">
        <v>270</v>
      </c>
      <c r="C6" s="32">
        <v>40502</v>
      </c>
      <c r="D6" s="29"/>
    </row>
    <row r="7" spans="1:4" ht="15">
      <c r="A7" s="29">
        <v>6</v>
      </c>
      <c r="B7" s="29" t="s">
        <v>271</v>
      </c>
      <c r="C7" s="32">
        <v>40506</v>
      </c>
      <c r="D7" s="29"/>
    </row>
    <row r="8" spans="1:4" ht="15">
      <c r="A8" s="29">
        <v>7</v>
      </c>
      <c r="B8" s="29" t="s">
        <v>272</v>
      </c>
      <c r="C8" s="32">
        <v>40541</v>
      </c>
      <c r="D8" s="29"/>
    </row>
    <row r="9" spans="1:4" ht="15">
      <c r="A9" s="29">
        <v>8</v>
      </c>
      <c r="B9" s="29" t="s">
        <v>273</v>
      </c>
      <c r="C9" s="32">
        <v>40599</v>
      </c>
      <c r="D9" s="29"/>
    </row>
    <row r="10" spans="1:4" ht="15">
      <c r="A10" s="29">
        <v>9</v>
      </c>
      <c r="B10" s="29" t="s">
        <v>274</v>
      </c>
      <c r="C10" s="32">
        <v>40627</v>
      </c>
      <c r="D10" s="29"/>
    </row>
    <row r="11" spans="1:4" ht="15">
      <c r="A11" s="29">
        <v>10</v>
      </c>
      <c r="B11" s="29" t="s">
        <v>85</v>
      </c>
      <c r="C11" s="32">
        <v>40658</v>
      </c>
      <c r="D11" s="29"/>
    </row>
    <row r="12" spans="1:4" ht="15">
      <c r="A12" s="29">
        <v>11</v>
      </c>
      <c r="B12" s="29" t="s">
        <v>275</v>
      </c>
      <c r="C12" s="32">
        <v>40673</v>
      </c>
      <c r="D12" s="29"/>
    </row>
    <row r="13" spans="1:4" ht="15">
      <c r="A13" s="29">
        <v>12</v>
      </c>
      <c r="B13" s="29" t="s">
        <v>277</v>
      </c>
      <c r="C13" s="32">
        <v>40673</v>
      </c>
      <c r="D13" s="29"/>
    </row>
    <row r="14" spans="1:4" ht="15">
      <c r="A14" s="29">
        <v>13</v>
      </c>
      <c r="B14" s="29" t="s">
        <v>278</v>
      </c>
      <c r="C14" s="32">
        <v>40679</v>
      </c>
      <c r="D14" s="29"/>
    </row>
    <row r="15" spans="1:4" ht="15">
      <c r="A15" s="29">
        <v>14</v>
      </c>
      <c r="B15" s="29" t="s">
        <v>279</v>
      </c>
      <c r="C15" s="32">
        <v>40701</v>
      </c>
      <c r="D15" s="29"/>
    </row>
    <row r="16" spans="1:4" ht="15">
      <c r="A16" s="29">
        <v>15</v>
      </c>
      <c r="B16" s="29" t="s">
        <v>280</v>
      </c>
      <c r="C16" s="32">
        <v>40708</v>
      </c>
      <c r="D16" s="29"/>
    </row>
    <row r="17" spans="1:4" ht="15">
      <c r="A17" s="29"/>
      <c r="B17" s="29"/>
      <c r="C17" s="29"/>
      <c r="D17" s="29"/>
    </row>
    <row r="18" spans="1:4" ht="15">
      <c r="A18" s="29"/>
      <c r="B18" s="29"/>
      <c r="C18" s="29"/>
      <c r="D18" s="29"/>
    </row>
    <row r="19" spans="1:4" ht="15">
      <c r="A19" s="29"/>
      <c r="B19" s="29"/>
      <c r="C19" s="29"/>
      <c r="D19" s="29"/>
    </row>
    <row r="20" spans="1:4" ht="15">
      <c r="A20" s="29"/>
      <c r="B20" s="29"/>
      <c r="C20" s="29"/>
      <c r="D20" s="29"/>
    </row>
    <row r="21" spans="1:4" ht="15">
      <c r="A21" s="29"/>
      <c r="B21" s="29"/>
      <c r="C21" s="29"/>
      <c r="D21" s="29"/>
    </row>
    <row r="22" spans="1:4" ht="15">
      <c r="A22" s="29"/>
      <c r="B22" s="29"/>
      <c r="C22" s="29"/>
      <c r="D22" s="29"/>
    </row>
    <row r="23" spans="1:4" ht="15">
      <c r="A23" s="29"/>
      <c r="B23" s="29"/>
      <c r="C23" s="29"/>
      <c r="D23" s="29"/>
    </row>
    <row r="24" spans="1:4" ht="15">
      <c r="A24" s="29"/>
      <c r="B24" s="29"/>
      <c r="C24" s="29"/>
      <c r="D24" s="29"/>
    </row>
    <row r="25" spans="1:4" ht="15">
      <c r="A25" s="29"/>
      <c r="B25" s="29"/>
      <c r="C25" s="29"/>
      <c r="D25" s="29"/>
    </row>
    <row r="26" spans="1:4" ht="15">
      <c r="A26" s="29"/>
      <c r="B26" s="29"/>
      <c r="C26" s="29"/>
      <c r="D26" s="29"/>
    </row>
    <row r="27" spans="1:4" ht="15">
      <c r="A27" s="29"/>
      <c r="B27" s="29"/>
      <c r="C27" s="29"/>
      <c r="D27" s="29"/>
    </row>
    <row r="28" spans="1:4" ht="15">
      <c r="A28" s="29"/>
      <c r="B28" s="29"/>
      <c r="C28" s="29"/>
      <c r="D28" s="29"/>
    </row>
    <row r="29" spans="1:4" ht="15">
      <c r="A29" s="29"/>
      <c r="B29" s="29"/>
      <c r="C29" s="29"/>
      <c r="D29" s="29"/>
    </row>
    <row r="30" spans="1:4" ht="15">
      <c r="A30" s="29"/>
      <c r="B30" s="29"/>
      <c r="C30" s="29"/>
      <c r="D30" s="29"/>
    </row>
    <row r="31" spans="1:4" ht="15">
      <c r="A31" s="29"/>
      <c r="B31" s="29"/>
      <c r="C31" s="29"/>
      <c r="D31" s="29"/>
    </row>
    <row r="32" spans="1:4" ht="15">
      <c r="A32" s="29"/>
      <c r="B32" s="29"/>
      <c r="C32" s="29"/>
      <c r="D32" s="29"/>
    </row>
    <row r="33" spans="1:4" ht="15">
      <c r="A33" s="29"/>
      <c r="B33" s="29"/>
      <c r="C33" s="29"/>
      <c r="D33" s="29"/>
    </row>
    <row r="34" spans="1:4" ht="15">
      <c r="A34" s="29"/>
      <c r="B34" s="29"/>
      <c r="C34" s="29"/>
      <c r="D34" s="29"/>
    </row>
    <row r="35" spans="1:4" ht="15">
      <c r="A35" s="29"/>
      <c r="B35" s="29"/>
      <c r="C35" s="29"/>
      <c r="D35" s="29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5.875" style="10" customWidth="1"/>
    <col min="2" max="2" width="6.375" style="10" customWidth="1"/>
    <col min="3" max="3" width="11.00390625" style="10" customWidth="1"/>
    <col min="4" max="4" width="6.75390625" style="10" customWidth="1"/>
    <col min="5" max="8" width="9.125" style="10" customWidth="1"/>
    <col min="9" max="9" width="9.625" style="10" customWidth="1"/>
    <col min="10" max="10" width="10.00390625" style="10" customWidth="1"/>
    <col min="11" max="11" width="15.75390625" style="10" customWidth="1"/>
    <col min="12" max="12" width="12.625" style="10" customWidth="1"/>
    <col min="13" max="16384" width="9.125" style="10" customWidth="1"/>
  </cols>
  <sheetData>
    <row r="1" spans="1:18" ht="45.75" customHeight="1">
      <c r="A1" s="43" t="s">
        <v>342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3" ht="31.5">
      <c r="A2" s="12" t="s">
        <v>158</v>
      </c>
      <c r="B2" s="12" t="s">
        <v>335</v>
      </c>
      <c r="C2" s="12" t="s">
        <v>175</v>
      </c>
      <c r="D2" s="12" t="s">
        <v>336</v>
      </c>
      <c r="E2" s="12" t="s">
        <v>176</v>
      </c>
      <c r="F2" s="12" t="s">
        <v>177</v>
      </c>
      <c r="G2" s="12" t="s">
        <v>181</v>
      </c>
      <c r="H2" s="12" t="s">
        <v>178</v>
      </c>
      <c r="I2" s="18" t="s">
        <v>182</v>
      </c>
      <c r="J2" s="19" t="s">
        <v>183</v>
      </c>
      <c r="K2" s="16" t="s">
        <v>179</v>
      </c>
      <c r="L2" s="19" t="s">
        <v>340</v>
      </c>
      <c r="M2" s="11"/>
    </row>
    <row r="3" spans="1:13" ht="15">
      <c r="A3" s="11" t="s">
        <v>334</v>
      </c>
      <c r="B3" s="11">
        <v>34</v>
      </c>
      <c r="C3" s="11">
        <v>35.5</v>
      </c>
      <c r="D3" s="11">
        <v>4</v>
      </c>
      <c r="E3" s="11">
        <v>30.09</v>
      </c>
      <c r="F3" s="11">
        <v>20</v>
      </c>
      <c r="G3" s="11">
        <v>17</v>
      </c>
      <c r="H3" s="11">
        <f>F3-G3</f>
        <v>3</v>
      </c>
      <c r="I3" s="11">
        <f>(24*0.0015)*D3</f>
        <v>0.14400000000000002</v>
      </c>
      <c r="J3" s="17">
        <f>(E3/F3)*I3*H3*C3</f>
        <v>23.073012000000002</v>
      </c>
      <c r="K3" s="17">
        <f aca="true" t="shared" si="0" ref="K3:K69">C3*E3</f>
        <v>1068.195</v>
      </c>
      <c r="L3" s="17">
        <f aca="true" t="shared" si="1" ref="L3:L69">J3/K3*100</f>
        <v>2.1600000000000006</v>
      </c>
      <c r="M3" s="11">
        <v>2</v>
      </c>
    </row>
    <row r="4" spans="1:13" ht="15">
      <c r="A4" s="11"/>
      <c r="B4" s="11">
        <v>38</v>
      </c>
      <c r="C4" s="11">
        <v>35.5</v>
      </c>
      <c r="D4" s="11">
        <v>4</v>
      </c>
      <c r="E4" s="11">
        <v>30.09</v>
      </c>
      <c r="F4" s="11">
        <v>20</v>
      </c>
      <c r="G4" s="11">
        <v>17</v>
      </c>
      <c r="H4" s="11">
        <f aca="true" t="shared" si="2" ref="H4:H70">F4-G4</f>
        <v>3</v>
      </c>
      <c r="I4" s="11">
        <f aca="true" t="shared" si="3" ref="I4:I70">(24*0.0015)*D4</f>
        <v>0.14400000000000002</v>
      </c>
      <c r="J4" s="17">
        <f aca="true" t="shared" si="4" ref="J4:J14">(E4/F4)*I4*H4*C4</f>
        <v>23.073012000000002</v>
      </c>
      <c r="K4" s="17">
        <f t="shared" si="0"/>
        <v>1068.195</v>
      </c>
      <c r="L4" s="17">
        <f t="shared" si="1"/>
        <v>2.1600000000000006</v>
      </c>
      <c r="M4" s="11">
        <v>2</v>
      </c>
    </row>
    <row r="5" spans="1:13" ht="15">
      <c r="A5" s="17">
        <f>J3+J4+J5+J6+J7+J8+J9+J10+J11+J12+J13+J14+J15+J17</f>
        <v>761.0519268</v>
      </c>
      <c r="B5" s="11">
        <v>46</v>
      </c>
      <c r="C5" s="11">
        <v>71.8</v>
      </c>
      <c r="D5" s="11">
        <v>4</v>
      </c>
      <c r="E5" s="11">
        <v>30.09</v>
      </c>
      <c r="F5" s="11">
        <v>20</v>
      </c>
      <c r="G5" s="11">
        <v>17</v>
      </c>
      <c r="H5" s="11">
        <f t="shared" si="2"/>
        <v>3</v>
      </c>
      <c r="I5" s="11">
        <f t="shared" si="3"/>
        <v>0.14400000000000002</v>
      </c>
      <c r="J5" s="17">
        <f t="shared" si="4"/>
        <v>46.6659792</v>
      </c>
      <c r="K5" s="17">
        <f t="shared" si="0"/>
        <v>2160.462</v>
      </c>
      <c r="L5" s="17">
        <f t="shared" si="1"/>
        <v>2.16</v>
      </c>
      <c r="M5" s="11">
        <v>2</v>
      </c>
    </row>
    <row r="6" spans="1:13" ht="15">
      <c r="A6" s="11"/>
      <c r="B6" s="11">
        <v>48</v>
      </c>
      <c r="C6" s="11">
        <v>71.8</v>
      </c>
      <c r="D6" s="11">
        <v>10</v>
      </c>
      <c r="E6" s="11">
        <v>30.09</v>
      </c>
      <c r="F6" s="11">
        <v>20</v>
      </c>
      <c r="G6" s="11">
        <v>17</v>
      </c>
      <c r="H6" s="11">
        <f t="shared" si="2"/>
        <v>3</v>
      </c>
      <c r="I6" s="11">
        <f t="shared" si="3"/>
        <v>0.36000000000000004</v>
      </c>
      <c r="J6" s="17">
        <f t="shared" si="4"/>
        <v>116.664948</v>
      </c>
      <c r="K6" s="17">
        <f t="shared" si="0"/>
        <v>2160.462</v>
      </c>
      <c r="L6" s="17">
        <f t="shared" si="1"/>
        <v>5.4</v>
      </c>
      <c r="M6" s="11">
        <v>5</v>
      </c>
    </row>
    <row r="7" spans="1:13" ht="15">
      <c r="A7" s="11"/>
      <c r="B7" s="11">
        <v>56</v>
      </c>
      <c r="C7" s="11">
        <v>71.8</v>
      </c>
      <c r="D7" s="11">
        <v>10</v>
      </c>
      <c r="E7" s="11">
        <v>30.09</v>
      </c>
      <c r="F7" s="11">
        <v>20</v>
      </c>
      <c r="G7" s="11">
        <v>17</v>
      </c>
      <c r="H7" s="11">
        <f t="shared" si="2"/>
        <v>3</v>
      </c>
      <c r="I7" s="11">
        <f t="shared" si="3"/>
        <v>0.36000000000000004</v>
      </c>
      <c r="J7" s="17">
        <f t="shared" si="4"/>
        <v>116.664948</v>
      </c>
      <c r="K7" s="17">
        <f t="shared" si="0"/>
        <v>2160.462</v>
      </c>
      <c r="L7" s="17">
        <f t="shared" si="1"/>
        <v>5.4</v>
      </c>
      <c r="M7" s="11">
        <v>5</v>
      </c>
    </row>
    <row r="8" spans="1:13" ht="15">
      <c r="A8" s="11"/>
      <c r="B8" s="11">
        <v>57</v>
      </c>
      <c r="C8" s="11">
        <v>70.2</v>
      </c>
      <c r="D8" s="11">
        <v>5</v>
      </c>
      <c r="E8" s="11">
        <v>30.09</v>
      </c>
      <c r="F8" s="11">
        <v>20</v>
      </c>
      <c r="G8" s="11">
        <v>17</v>
      </c>
      <c r="H8" s="11">
        <f t="shared" si="2"/>
        <v>3</v>
      </c>
      <c r="I8" s="11">
        <f t="shared" si="3"/>
        <v>0.18000000000000002</v>
      </c>
      <c r="J8" s="17">
        <f t="shared" si="4"/>
        <v>57.032586</v>
      </c>
      <c r="K8" s="17">
        <f t="shared" si="0"/>
        <v>2112.318</v>
      </c>
      <c r="L8" s="17">
        <f t="shared" si="1"/>
        <v>2.7</v>
      </c>
      <c r="M8" s="11">
        <v>3</v>
      </c>
    </row>
    <row r="9" spans="1:13" ht="15">
      <c r="A9" s="11"/>
      <c r="B9" s="11">
        <v>60</v>
      </c>
      <c r="C9" s="11">
        <v>71.8</v>
      </c>
      <c r="D9" s="11">
        <v>10</v>
      </c>
      <c r="E9" s="11">
        <v>30.09</v>
      </c>
      <c r="F9" s="11">
        <v>20</v>
      </c>
      <c r="G9" s="11">
        <v>17</v>
      </c>
      <c r="H9" s="11">
        <f t="shared" si="2"/>
        <v>3</v>
      </c>
      <c r="I9" s="11">
        <f t="shared" si="3"/>
        <v>0.36000000000000004</v>
      </c>
      <c r="J9" s="17">
        <f t="shared" si="4"/>
        <v>116.664948</v>
      </c>
      <c r="K9" s="17">
        <f t="shared" si="0"/>
        <v>2160.462</v>
      </c>
      <c r="L9" s="17">
        <f t="shared" si="1"/>
        <v>5.4</v>
      </c>
      <c r="M9" s="11">
        <v>5</v>
      </c>
    </row>
    <row r="10" spans="1:13" ht="15">
      <c r="A10" s="11"/>
      <c r="B10" s="11">
        <v>73</v>
      </c>
      <c r="C10" s="11">
        <v>70.2</v>
      </c>
      <c r="D10" s="11">
        <v>5</v>
      </c>
      <c r="E10" s="11">
        <v>30.09</v>
      </c>
      <c r="F10" s="11">
        <v>20</v>
      </c>
      <c r="G10" s="11">
        <v>17</v>
      </c>
      <c r="H10" s="11">
        <f t="shared" si="2"/>
        <v>3</v>
      </c>
      <c r="I10" s="11">
        <f t="shared" si="3"/>
        <v>0.18000000000000002</v>
      </c>
      <c r="J10" s="17">
        <f t="shared" si="4"/>
        <v>57.032586</v>
      </c>
      <c r="K10" s="17">
        <f t="shared" si="0"/>
        <v>2112.318</v>
      </c>
      <c r="L10" s="17">
        <f t="shared" si="1"/>
        <v>2.7</v>
      </c>
      <c r="M10" s="11">
        <v>3</v>
      </c>
    </row>
    <row r="11" spans="1:13" ht="15">
      <c r="A11" s="11"/>
      <c r="B11" s="11">
        <v>84</v>
      </c>
      <c r="C11" s="11">
        <v>35.2</v>
      </c>
      <c r="D11" s="11">
        <v>6</v>
      </c>
      <c r="E11" s="11">
        <v>30.09</v>
      </c>
      <c r="F11" s="11">
        <v>20</v>
      </c>
      <c r="G11" s="11">
        <v>17</v>
      </c>
      <c r="H11" s="11">
        <f t="shared" si="2"/>
        <v>3</v>
      </c>
      <c r="I11" s="11">
        <f t="shared" si="3"/>
        <v>0.21600000000000003</v>
      </c>
      <c r="J11" s="17">
        <f t="shared" si="4"/>
        <v>34.31704320000001</v>
      </c>
      <c r="K11" s="17">
        <f t="shared" si="0"/>
        <v>1059.1680000000001</v>
      </c>
      <c r="L11" s="17">
        <f t="shared" si="1"/>
        <v>3.2400000000000007</v>
      </c>
      <c r="M11" s="11">
        <v>3</v>
      </c>
    </row>
    <row r="12" spans="1:13" ht="15">
      <c r="A12" s="11"/>
      <c r="B12" s="11">
        <v>86</v>
      </c>
      <c r="C12" s="11">
        <v>35.2</v>
      </c>
      <c r="D12" s="11">
        <v>5</v>
      </c>
      <c r="E12" s="11">
        <v>30.09</v>
      </c>
      <c r="F12" s="11">
        <v>20</v>
      </c>
      <c r="G12" s="11">
        <v>17</v>
      </c>
      <c r="H12" s="11">
        <f t="shared" si="2"/>
        <v>3</v>
      </c>
      <c r="I12" s="11">
        <f t="shared" si="3"/>
        <v>0.18000000000000002</v>
      </c>
      <c r="J12" s="17">
        <f t="shared" si="4"/>
        <v>28.597536</v>
      </c>
      <c r="K12" s="17">
        <f t="shared" si="0"/>
        <v>1059.1680000000001</v>
      </c>
      <c r="L12" s="17">
        <f t="shared" si="1"/>
        <v>2.7</v>
      </c>
      <c r="M12" s="11">
        <v>3</v>
      </c>
    </row>
    <row r="13" spans="1:13" ht="15">
      <c r="A13" s="11"/>
      <c r="B13" s="11">
        <v>88</v>
      </c>
      <c r="C13" s="11">
        <v>32.5</v>
      </c>
      <c r="D13" s="11">
        <v>6</v>
      </c>
      <c r="E13" s="11">
        <v>30.09</v>
      </c>
      <c r="F13" s="11">
        <v>20</v>
      </c>
      <c r="G13" s="11">
        <v>17</v>
      </c>
      <c r="H13" s="11">
        <f t="shared" si="2"/>
        <v>3</v>
      </c>
      <c r="I13" s="11">
        <f t="shared" si="3"/>
        <v>0.21600000000000003</v>
      </c>
      <c r="J13" s="17">
        <f t="shared" si="4"/>
        <v>31.684770000000004</v>
      </c>
      <c r="K13" s="17">
        <f t="shared" si="0"/>
        <v>977.925</v>
      </c>
      <c r="L13" s="17">
        <f t="shared" si="1"/>
        <v>3.2400000000000007</v>
      </c>
      <c r="M13" s="11">
        <v>3</v>
      </c>
    </row>
    <row r="14" spans="1:13" ht="15">
      <c r="A14" s="11"/>
      <c r="B14" s="11">
        <v>90</v>
      </c>
      <c r="C14" s="11">
        <v>35.2</v>
      </c>
      <c r="D14" s="11">
        <v>5</v>
      </c>
      <c r="E14" s="11">
        <v>30.09</v>
      </c>
      <c r="F14" s="11">
        <v>20</v>
      </c>
      <c r="G14" s="11">
        <v>17</v>
      </c>
      <c r="H14" s="11">
        <f t="shared" si="2"/>
        <v>3</v>
      </c>
      <c r="I14" s="11">
        <f t="shared" si="3"/>
        <v>0.18000000000000002</v>
      </c>
      <c r="J14" s="17">
        <f t="shared" si="4"/>
        <v>28.597536</v>
      </c>
      <c r="K14" s="17">
        <f t="shared" si="0"/>
        <v>1059.1680000000001</v>
      </c>
      <c r="L14" s="17">
        <f t="shared" si="1"/>
        <v>2.7</v>
      </c>
      <c r="M14" s="11">
        <v>3</v>
      </c>
    </row>
    <row r="15" spans="1:13" ht="15">
      <c r="A15" s="11"/>
      <c r="B15" s="11">
        <v>113</v>
      </c>
      <c r="C15" s="11">
        <v>71.8</v>
      </c>
      <c r="D15" s="11">
        <v>4</v>
      </c>
      <c r="E15" s="11">
        <v>30.09</v>
      </c>
      <c r="F15" s="11">
        <v>20</v>
      </c>
      <c r="G15" s="11">
        <v>17</v>
      </c>
      <c r="H15" s="11">
        <f t="shared" si="2"/>
        <v>3</v>
      </c>
      <c r="I15" s="11">
        <f t="shared" si="3"/>
        <v>0.14400000000000002</v>
      </c>
      <c r="J15" s="17">
        <f aca="true" t="shared" si="5" ref="J15:J81">(E15/F15)*I15*H15*C15</f>
        <v>46.6659792</v>
      </c>
      <c r="K15" s="17">
        <f t="shared" si="0"/>
        <v>2160.462</v>
      </c>
      <c r="L15" s="17">
        <f t="shared" si="1"/>
        <v>2.16</v>
      </c>
      <c r="M15" s="11">
        <v>2</v>
      </c>
    </row>
    <row r="16" spans="1:13" ht="15">
      <c r="A16" s="11"/>
      <c r="B16" s="11">
        <v>117</v>
      </c>
      <c r="C16" s="11">
        <v>71.8</v>
      </c>
      <c r="D16" s="11">
        <v>4</v>
      </c>
      <c r="E16" s="11">
        <v>30.09</v>
      </c>
      <c r="F16" s="11">
        <v>20</v>
      </c>
      <c r="G16" s="11">
        <v>17</v>
      </c>
      <c r="H16" s="11">
        <f>F16-G16</f>
        <v>3</v>
      </c>
      <c r="I16" s="11">
        <f>(24*0.0015)*D16</f>
        <v>0.14400000000000002</v>
      </c>
      <c r="J16" s="17">
        <f>(E16/F16)*I16*H16*C16</f>
        <v>46.6659792</v>
      </c>
      <c r="K16" s="17">
        <f>C16*E16</f>
        <v>2160.462</v>
      </c>
      <c r="L16" s="17">
        <f>J16/K16*100</f>
        <v>2.16</v>
      </c>
      <c r="M16" s="11">
        <v>2</v>
      </c>
    </row>
    <row r="17" spans="1:13" ht="15">
      <c r="A17" s="11"/>
      <c r="B17" s="11">
        <v>120</v>
      </c>
      <c r="C17" s="11">
        <v>35.2</v>
      </c>
      <c r="D17" s="11">
        <v>6</v>
      </c>
      <c r="E17" s="11">
        <v>30.09</v>
      </c>
      <c r="F17" s="11">
        <v>20</v>
      </c>
      <c r="G17" s="11">
        <v>17</v>
      </c>
      <c r="H17" s="11">
        <f>F17-G17</f>
        <v>3</v>
      </c>
      <c r="I17" s="11">
        <f>(24*0.0015)*D17</f>
        <v>0.21600000000000003</v>
      </c>
      <c r="J17" s="17">
        <f>(E17/F17)*I17*H17*C17</f>
        <v>34.31704320000001</v>
      </c>
      <c r="K17" s="17">
        <f>C17*E17</f>
        <v>1059.1680000000001</v>
      </c>
      <c r="L17" s="17">
        <f>J17/K17*100</f>
        <v>3.2400000000000007</v>
      </c>
      <c r="M17" s="11">
        <v>3</v>
      </c>
    </row>
    <row r="18" spans="1:13" ht="15">
      <c r="A18" s="11" t="s">
        <v>294</v>
      </c>
      <c r="B18" s="11">
        <v>1</v>
      </c>
      <c r="C18" s="11">
        <v>65.2</v>
      </c>
      <c r="D18" s="11">
        <v>5</v>
      </c>
      <c r="E18" s="11">
        <v>30.09</v>
      </c>
      <c r="F18" s="11">
        <v>20</v>
      </c>
      <c r="G18" s="11">
        <v>17</v>
      </c>
      <c r="H18" s="11">
        <f t="shared" si="2"/>
        <v>3</v>
      </c>
      <c r="I18" s="11">
        <f t="shared" si="3"/>
        <v>0.18000000000000002</v>
      </c>
      <c r="J18" s="17">
        <f t="shared" si="5"/>
        <v>52.970436</v>
      </c>
      <c r="K18" s="17">
        <f t="shared" si="0"/>
        <v>1961.8680000000002</v>
      </c>
      <c r="L18" s="17">
        <f t="shared" si="1"/>
        <v>2.6999999999999997</v>
      </c>
      <c r="M18" s="11">
        <v>3</v>
      </c>
    </row>
    <row r="19" spans="1:13" ht="15">
      <c r="A19" s="11"/>
      <c r="B19" s="11">
        <v>5</v>
      </c>
      <c r="C19" s="11">
        <v>65.2</v>
      </c>
      <c r="D19" s="11">
        <v>5</v>
      </c>
      <c r="E19" s="11">
        <v>30.09</v>
      </c>
      <c r="F19" s="11">
        <v>20</v>
      </c>
      <c r="G19" s="11">
        <v>17</v>
      </c>
      <c r="H19" s="11">
        <f t="shared" si="2"/>
        <v>3</v>
      </c>
      <c r="I19" s="11">
        <f t="shared" si="3"/>
        <v>0.18000000000000002</v>
      </c>
      <c r="J19" s="17">
        <f t="shared" si="5"/>
        <v>52.970436</v>
      </c>
      <c r="K19" s="17">
        <f t="shared" si="0"/>
        <v>1961.8680000000002</v>
      </c>
      <c r="L19" s="17">
        <f t="shared" si="1"/>
        <v>2.6999999999999997</v>
      </c>
      <c r="M19" s="11">
        <v>3</v>
      </c>
    </row>
    <row r="20" spans="1:13" ht="15">
      <c r="A20" s="17">
        <f>J18+J19+J20+J21+J22+J23+J24+J25+J26+J27+J28+J29+J30+J31+J32+J33+J34+J35+J36+J37+J38+J39+J40</f>
        <v>2140.8017957999996</v>
      </c>
      <c r="B20" s="11">
        <v>25</v>
      </c>
      <c r="C20" s="11">
        <v>65.2</v>
      </c>
      <c r="D20" s="11">
        <v>5</v>
      </c>
      <c r="E20" s="11">
        <v>30.09</v>
      </c>
      <c r="F20" s="11">
        <v>20</v>
      </c>
      <c r="G20" s="11">
        <v>17</v>
      </c>
      <c r="H20" s="11">
        <f t="shared" si="2"/>
        <v>3</v>
      </c>
      <c r="I20" s="11">
        <f t="shared" si="3"/>
        <v>0.18000000000000002</v>
      </c>
      <c r="J20" s="17">
        <f t="shared" si="5"/>
        <v>52.970436</v>
      </c>
      <c r="K20" s="17">
        <f t="shared" si="0"/>
        <v>1961.8680000000002</v>
      </c>
      <c r="L20" s="17">
        <f t="shared" si="1"/>
        <v>2.6999999999999997</v>
      </c>
      <c r="M20" s="11">
        <v>3</v>
      </c>
    </row>
    <row r="21" spans="1:13" ht="15">
      <c r="A21" s="11"/>
      <c r="B21" s="11">
        <v>48</v>
      </c>
      <c r="C21" s="11">
        <v>65.4</v>
      </c>
      <c r="D21" s="11">
        <v>8</v>
      </c>
      <c r="E21" s="11">
        <v>30.09</v>
      </c>
      <c r="F21" s="11">
        <v>20</v>
      </c>
      <c r="G21" s="11">
        <v>17</v>
      </c>
      <c r="H21" s="11">
        <f t="shared" si="2"/>
        <v>3</v>
      </c>
      <c r="I21" s="11">
        <f t="shared" si="3"/>
        <v>0.28800000000000003</v>
      </c>
      <c r="J21" s="17">
        <f t="shared" si="5"/>
        <v>85.01267520000002</v>
      </c>
      <c r="K21" s="17">
        <f t="shared" si="0"/>
        <v>1967.8860000000002</v>
      </c>
      <c r="L21" s="17">
        <f t="shared" si="1"/>
        <v>4.32</v>
      </c>
      <c r="M21" s="11">
        <v>4</v>
      </c>
    </row>
    <row r="22" spans="1:13" ht="15">
      <c r="A22" s="11"/>
      <c r="B22" s="11">
        <v>54</v>
      </c>
      <c r="C22" s="11">
        <v>32.9</v>
      </c>
      <c r="D22" s="11">
        <v>3</v>
      </c>
      <c r="E22" s="11">
        <v>30.09</v>
      </c>
      <c r="F22" s="11">
        <v>20</v>
      </c>
      <c r="G22" s="11">
        <v>17</v>
      </c>
      <c r="H22" s="11">
        <f t="shared" si="2"/>
        <v>3</v>
      </c>
      <c r="I22" s="11">
        <f t="shared" si="3"/>
        <v>0.10800000000000001</v>
      </c>
      <c r="J22" s="17">
        <f t="shared" si="5"/>
        <v>16.0373682</v>
      </c>
      <c r="K22" s="17">
        <f t="shared" si="0"/>
        <v>989.9609999999999</v>
      </c>
      <c r="L22" s="17">
        <f t="shared" si="1"/>
        <v>1.6200000000000003</v>
      </c>
      <c r="M22" s="11">
        <v>2</v>
      </c>
    </row>
    <row r="23" spans="1:13" ht="15">
      <c r="A23" s="11"/>
      <c r="B23" s="11">
        <v>56</v>
      </c>
      <c r="C23" s="11">
        <v>65.4</v>
      </c>
      <c r="D23" s="11">
        <v>8</v>
      </c>
      <c r="E23" s="11">
        <v>30.09</v>
      </c>
      <c r="F23" s="11">
        <v>20</v>
      </c>
      <c r="G23" s="11">
        <v>17</v>
      </c>
      <c r="H23" s="11">
        <f t="shared" si="2"/>
        <v>3</v>
      </c>
      <c r="I23" s="11">
        <f t="shared" si="3"/>
        <v>0.28800000000000003</v>
      </c>
      <c r="J23" s="17">
        <f t="shared" si="5"/>
        <v>85.01267520000002</v>
      </c>
      <c r="K23" s="17">
        <f t="shared" si="0"/>
        <v>1967.8860000000002</v>
      </c>
      <c r="L23" s="17">
        <f t="shared" si="1"/>
        <v>4.32</v>
      </c>
      <c r="M23" s="11">
        <v>4</v>
      </c>
    </row>
    <row r="24" spans="1:13" ht="15">
      <c r="A24" s="11"/>
      <c r="B24" s="11">
        <v>59</v>
      </c>
      <c r="C24" s="11">
        <v>49.9</v>
      </c>
      <c r="D24" s="11">
        <v>4</v>
      </c>
      <c r="E24" s="11">
        <v>30.09</v>
      </c>
      <c r="F24" s="11">
        <v>20</v>
      </c>
      <c r="G24" s="11">
        <v>17</v>
      </c>
      <c r="H24" s="11">
        <f t="shared" si="2"/>
        <v>3</v>
      </c>
      <c r="I24" s="11">
        <f t="shared" si="3"/>
        <v>0.14400000000000002</v>
      </c>
      <c r="J24" s="17">
        <f t="shared" si="5"/>
        <v>32.4322056</v>
      </c>
      <c r="K24" s="17">
        <f t="shared" si="0"/>
        <v>1501.491</v>
      </c>
      <c r="L24" s="17">
        <f t="shared" si="1"/>
        <v>2.16</v>
      </c>
      <c r="M24" s="11">
        <v>2</v>
      </c>
    </row>
    <row r="25" spans="1:13" ht="15">
      <c r="A25" s="11"/>
      <c r="B25" s="11">
        <v>60</v>
      </c>
      <c r="C25" s="11">
        <v>65.4</v>
      </c>
      <c r="D25" s="11">
        <v>8</v>
      </c>
      <c r="E25" s="11">
        <v>30.09</v>
      </c>
      <c r="F25" s="11">
        <v>20</v>
      </c>
      <c r="G25" s="11">
        <v>17</v>
      </c>
      <c r="H25" s="11">
        <f t="shared" si="2"/>
        <v>3</v>
      </c>
      <c r="I25" s="11">
        <f t="shared" si="3"/>
        <v>0.28800000000000003</v>
      </c>
      <c r="J25" s="17">
        <f t="shared" si="5"/>
        <v>85.01267520000002</v>
      </c>
      <c r="K25" s="17">
        <f t="shared" si="0"/>
        <v>1967.8860000000002</v>
      </c>
      <c r="L25" s="17">
        <f t="shared" si="1"/>
        <v>4.32</v>
      </c>
      <c r="M25" s="11">
        <v>4</v>
      </c>
    </row>
    <row r="26" spans="1:13" ht="15">
      <c r="A26" s="11"/>
      <c r="B26" s="11">
        <v>63</v>
      </c>
      <c r="C26" s="11">
        <v>49.9</v>
      </c>
      <c r="D26" s="11">
        <v>3</v>
      </c>
      <c r="E26" s="11">
        <v>30.09</v>
      </c>
      <c r="F26" s="11">
        <v>20</v>
      </c>
      <c r="G26" s="11">
        <v>17</v>
      </c>
      <c r="H26" s="11">
        <f t="shared" si="2"/>
        <v>3</v>
      </c>
      <c r="I26" s="11">
        <f t="shared" si="3"/>
        <v>0.10800000000000001</v>
      </c>
      <c r="J26" s="17">
        <f t="shared" si="5"/>
        <v>24.324154200000002</v>
      </c>
      <c r="K26" s="17">
        <f t="shared" si="0"/>
        <v>1501.491</v>
      </c>
      <c r="L26" s="17">
        <f t="shared" si="1"/>
        <v>1.6200000000000003</v>
      </c>
      <c r="M26" s="11">
        <v>2</v>
      </c>
    </row>
    <row r="27" spans="1:13" ht="15">
      <c r="A27" s="11"/>
      <c r="B27" s="11">
        <v>83</v>
      </c>
      <c r="C27" s="11">
        <v>49.9</v>
      </c>
      <c r="D27" s="11">
        <v>3</v>
      </c>
      <c r="E27" s="11">
        <v>30.09</v>
      </c>
      <c r="F27" s="11">
        <v>20</v>
      </c>
      <c r="G27" s="11">
        <v>17</v>
      </c>
      <c r="H27" s="11">
        <f t="shared" si="2"/>
        <v>3</v>
      </c>
      <c r="I27" s="11">
        <f t="shared" si="3"/>
        <v>0.10800000000000001</v>
      </c>
      <c r="J27" s="17">
        <f t="shared" si="5"/>
        <v>24.324154200000002</v>
      </c>
      <c r="K27" s="17">
        <f t="shared" si="0"/>
        <v>1501.491</v>
      </c>
      <c r="L27" s="17">
        <f t="shared" si="1"/>
        <v>1.6200000000000003</v>
      </c>
      <c r="M27" s="11">
        <v>2</v>
      </c>
    </row>
    <row r="28" spans="1:13" ht="15">
      <c r="A28" s="11"/>
      <c r="B28" s="11">
        <v>85</v>
      </c>
      <c r="C28" s="11">
        <v>65.2</v>
      </c>
      <c r="D28" s="11">
        <v>15</v>
      </c>
      <c r="E28" s="11">
        <v>30.09</v>
      </c>
      <c r="F28" s="11">
        <v>20</v>
      </c>
      <c r="G28" s="11">
        <v>17</v>
      </c>
      <c r="H28" s="11">
        <f t="shared" si="2"/>
        <v>3</v>
      </c>
      <c r="I28" s="11">
        <f t="shared" si="3"/>
        <v>0.54</v>
      </c>
      <c r="J28" s="17">
        <f t="shared" si="5"/>
        <v>158.911308</v>
      </c>
      <c r="K28" s="17">
        <f t="shared" si="0"/>
        <v>1961.8680000000002</v>
      </c>
      <c r="L28" s="17">
        <f t="shared" si="1"/>
        <v>8.1</v>
      </c>
      <c r="M28" s="11">
        <v>8</v>
      </c>
    </row>
    <row r="29" spans="1:13" ht="15">
      <c r="A29" s="11"/>
      <c r="B29" s="11">
        <v>86</v>
      </c>
      <c r="C29" s="11">
        <v>49.9</v>
      </c>
      <c r="D29" s="11">
        <v>10</v>
      </c>
      <c r="E29" s="11">
        <v>30.09</v>
      </c>
      <c r="F29" s="11">
        <v>20</v>
      </c>
      <c r="G29" s="11">
        <v>17</v>
      </c>
      <c r="H29" s="11">
        <f t="shared" si="2"/>
        <v>3</v>
      </c>
      <c r="I29" s="11">
        <f t="shared" si="3"/>
        <v>0.36000000000000004</v>
      </c>
      <c r="J29" s="17">
        <f t="shared" si="5"/>
        <v>81.080514</v>
      </c>
      <c r="K29" s="17">
        <f t="shared" si="0"/>
        <v>1501.491</v>
      </c>
      <c r="L29" s="17">
        <f t="shared" si="1"/>
        <v>5.4</v>
      </c>
      <c r="M29" s="11">
        <v>5</v>
      </c>
    </row>
    <row r="30" spans="1:13" ht="15">
      <c r="A30" s="11"/>
      <c r="B30" s="11">
        <v>96</v>
      </c>
      <c r="C30" s="11">
        <v>52.4</v>
      </c>
      <c r="D30" s="11">
        <v>15</v>
      </c>
      <c r="E30" s="11">
        <v>30.09</v>
      </c>
      <c r="F30" s="11">
        <v>20</v>
      </c>
      <c r="G30" s="11">
        <v>17</v>
      </c>
      <c r="H30" s="11">
        <f t="shared" si="2"/>
        <v>3</v>
      </c>
      <c r="I30" s="11">
        <f t="shared" si="3"/>
        <v>0.54</v>
      </c>
      <c r="J30" s="17">
        <f t="shared" si="5"/>
        <v>127.713996</v>
      </c>
      <c r="K30" s="17">
        <f t="shared" si="0"/>
        <v>1576.716</v>
      </c>
      <c r="L30" s="17">
        <f t="shared" si="1"/>
        <v>8.1</v>
      </c>
      <c r="M30" s="11">
        <v>8</v>
      </c>
    </row>
    <row r="31" spans="1:13" ht="15">
      <c r="A31" s="11"/>
      <c r="B31" s="11">
        <v>97</v>
      </c>
      <c r="C31" s="11">
        <v>65.2</v>
      </c>
      <c r="D31" s="11">
        <v>15</v>
      </c>
      <c r="E31" s="11">
        <v>30.09</v>
      </c>
      <c r="F31" s="11">
        <v>20</v>
      </c>
      <c r="G31" s="11">
        <v>17</v>
      </c>
      <c r="H31" s="11">
        <f t="shared" si="2"/>
        <v>3</v>
      </c>
      <c r="I31" s="11">
        <f t="shared" si="3"/>
        <v>0.54</v>
      </c>
      <c r="J31" s="17">
        <f t="shared" si="5"/>
        <v>158.911308</v>
      </c>
      <c r="K31" s="17">
        <f t="shared" si="0"/>
        <v>1961.8680000000002</v>
      </c>
      <c r="L31" s="17">
        <f t="shared" si="1"/>
        <v>8.1</v>
      </c>
      <c r="M31" s="11">
        <v>8</v>
      </c>
    </row>
    <row r="32" spans="1:13" ht="15">
      <c r="A32" s="11"/>
      <c r="B32" s="11">
        <v>101</v>
      </c>
      <c r="C32" s="11">
        <v>65.2</v>
      </c>
      <c r="D32" s="11">
        <v>15</v>
      </c>
      <c r="E32" s="11">
        <v>30.09</v>
      </c>
      <c r="F32" s="11">
        <v>20</v>
      </c>
      <c r="G32" s="11">
        <v>17</v>
      </c>
      <c r="H32" s="11">
        <f t="shared" si="2"/>
        <v>3</v>
      </c>
      <c r="I32" s="11">
        <f t="shared" si="3"/>
        <v>0.54</v>
      </c>
      <c r="J32" s="17">
        <f t="shared" si="5"/>
        <v>158.911308</v>
      </c>
      <c r="K32" s="17">
        <f t="shared" si="0"/>
        <v>1961.8680000000002</v>
      </c>
      <c r="L32" s="17">
        <f t="shared" si="1"/>
        <v>8.1</v>
      </c>
      <c r="M32" s="11">
        <v>8</v>
      </c>
    </row>
    <row r="33" spans="1:13" ht="15">
      <c r="A33" s="11"/>
      <c r="B33" s="11">
        <v>102</v>
      </c>
      <c r="C33" s="11">
        <v>49.9</v>
      </c>
      <c r="D33" s="11">
        <v>10</v>
      </c>
      <c r="E33" s="11">
        <v>30.09</v>
      </c>
      <c r="F33" s="11">
        <v>20</v>
      </c>
      <c r="G33" s="11">
        <v>17</v>
      </c>
      <c r="H33" s="11">
        <f t="shared" si="2"/>
        <v>3</v>
      </c>
      <c r="I33" s="11">
        <f t="shared" si="3"/>
        <v>0.36000000000000004</v>
      </c>
      <c r="J33" s="17">
        <f t="shared" si="5"/>
        <v>81.080514</v>
      </c>
      <c r="K33" s="17">
        <f t="shared" si="0"/>
        <v>1501.491</v>
      </c>
      <c r="L33" s="17">
        <f t="shared" si="1"/>
        <v>5.4</v>
      </c>
      <c r="M33" s="11">
        <v>5</v>
      </c>
    </row>
    <row r="34" spans="1:13" ht="15">
      <c r="A34" s="11"/>
      <c r="B34" s="11">
        <v>105</v>
      </c>
      <c r="C34" s="11">
        <v>65.2</v>
      </c>
      <c r="D34" s="11">
        <v>15</v>
      </c>
      <c r="E34" s="11">
        <v>30.09</v>
      </c>
      <c r="F34" s="11">
        <v>20</v>
      </c>
      <c r="G34" s="11">
        <v>17</v>
      </c>
      <c r="H34" s="11">
        <f t="shared" si="2"/>
        <v>3</v>
      </c>
      <c r="I34" s="11">
        <f>(24*0.0015)*D34</f>
        <v>0.54</v>
      </c>
      <c r="J34" s="17">
        <f t="shared" si="5"/>
        <v>158.911308</v>
      </c>
      <c r="K34" s="17">
        <f t="shared" si="0"/>
        <v>1961.8680000000002</v>
      </c>
      <c r="L34" s="17">
        <f t="shared" si="1"/>
        <v>8.1</v>
      </c>
      <c r="M34" s="11">
        <v>8</v>
      </c>
    </row>
    <row r="35" spans="1:13" ht="15">
      <c r="A35" s="11"/>
      <c r="B35" s="11">
        <v>106</v>
      </c>
      <c r="C35" s="11">
        <v>49.9</v>
      </c>
      <c r="D35" s="11">
        <v>10</v>
      </c>
      <c r="E35" s="11">
        <v>30.09</v>
      </c>
      <c r="F35" s="11">
        <v>20</v>
      </c>
      <c r="G35" s="11">
        <v>17</v>
      </c>
      <c r="H35" s="11">
        <f t="shared" si="2"/>
        <v>3</v>
      </c>
      <c r="I35" s="11">
        <f t="shared" si="3"/>
        <v>0.36000000000000004</v>
      </c>
      <c r="J35" s="17">
        <f t="shared" si="5"/>
        <v>81.080514</v>
      </c>
      <c r="K35" s="17">
        <f t="shared" si="0"/>
        <v>1501.491</v>
      </c>
      <c r="L35" s="17">
        <f t="shared" si="1"/>
        <v>5.4</v>
      </c>
      <c r="M35" s="11">
        <v>5</v>
      </c>
    </row>
    <row r="36" spans="1:13" ht="15">
      <c r="A36" s="11"/>
      <c r="B36" s="11">
        <v>108</v>
      </c>
      <c r="C36" s="11">
        <v>52.4</v>
      </c>
      <c r="D36" s="11">
        <v>15</v>
      </c>
      <c r="E36" s="11">
        <v>30.09</v>
      </c>
      <c r="F36" s="11">
        <v>20</v>
      </c>
      <c r="G36" s="11">
        <v>17</v>
      </c>
      <c r="H36" s="11">
        <f t="shared" si="2"/>
        <v>3</v>
      </c>
      <c r="I36" s="11">
        <f t="shared" si="3"/>
        <v>0.54</v>
      </c>
      <c r="J36" s="17">
        <f t="shared" si="5"/>
        <v>127.713996</v>
      </c>
      <c r="K36" s="17">
        <f t="shared" si="0"/>
        <v>1576.716</v>
      </c>
      <c r="L36" s="17">
        <f t="shared" si="1"/>
        <v>8.1</v>
      </c>
      <c r="M36" s="11">
        <v>8</v>
      </c>
    </row>
    <row r="37" spans="1:13" ht="15">
      <c r="A37" s="11"/>
      <c r="B37" s="11">
        <v>110</v>
      </c>
      <c r="C37" s="11">
        <v>49.9</v>
      </c>
      <c r="D37" s="11">
        <v>10</v>
      </c>
      <c r="E37" s="11">
        <v>30.09</v>
      </c>
      <c r="F37" s="11">
        <v>20</v>
      </c>
      <c r="G37" s="11">
        <v>17</v>
      </c>
      <c r="H37" s="11">
        <f t="shared" si="2"/>
        <v>3</v>
      </c>
      <c r="I37" s="11">
        <f t="shared" si="3"/>
        <v>0.36000000000000004</v>
      </c>
      <c r="J37" s="17">
        <f t="shared" si="5"/>
        <v>81.080514</v>
      </c>
      <c r="K37" s="17">
        <f t="shared" si="0"/>
        <v>1501.491</v>
      </c>
      <c r="L37" s="17">
        <f t="shared" si="1"/>
        <v>5.4</v>
      </c>
      <c r="M37" s="11">
        <v>5</v>
      </c>
    </row>
    <row r="38" spans="1:13" ht="15">
      <c r="A38" s="11"/>
      <c r="B38" s="11">
        <v>113</v>
      </c>
      <c r="C38" s="11">
        <v>65.2</v>
      </c>
      <c r="D38" s="11">
        <v>15</v>
      </c>
      <c r="E38" s="11">
        <v>30.09</v>
      </c>
      <c r="F38" s="11">
        <v>20</v>
      </c>
      <c r="G38" s="11">
        <v>17</v>
      </c>
      <c r="H38" s="11">
        <f t="shared" si="2"/>
        <v>3</v>
      </c>
      <c r="I38" s="11">
        <f t="shared" si="3"/>
        <v>0.54</v>
      </c>
      <c r="J38" s="17">
        <f t="shared" si="5"/>
        <v>158.911308</v>
      </c>
      <c r="K38" s="17">
        <f t="shared" si="0"/>
        <v>1961.8680000000002</v>
      </c>
      <c r="L38" s="17">
        <f t="shared" si="1"/>
        <v>8.1</v>
      </c>
      <c r="M38" s="11">
        <v>8</v>
      </c>
    </row>
    <row r="39" spans="1:13" ht="15">
      <c r="A39" s="11"/>
      <c r="B39" s="11">
        <v>116</v>
      </c>
      <c r="C39" s="11">
        <v>52.4</v>
      </c>
      <c r="D39" s="11">
        <v>15</v>
      </c>
      <c r="E39" s="11">
        <v>30.09</v>
      </c>
      <c r="F39" s="11">
        <v>20</v>
      </c>
      <c r="G39" s="11">
        <v>17</v>
      </c>
      <c r="H39" s="11">
        <f t="shared" si="2"/>
        <v>3</v>
      </c>
      <c r="I39" s="11">
        <f t="shared" si="3"/>
        <v>0.54</v>
      </c>
      <c r="J39" s="17">
        <f t="shared" si="5"/>
        <v>127.713996</v>
      </c>
      <c r="K39" s="17">
        <f t="shared" si="0"/>
        <v>1576.716</v>
      </c>
      <c r="L39" s="17">
        <f t="shared" si="1"/>
        <v>8.1</v>
      </c>
      <c r="M39" s="11">
        <v>8</v>
      </c>
    </row>
    <row r="40" spans="1:13" ht="15">
      <c r="A40" s="11"/>
      <c r="B40" s="11">
        <v>120</v>
      </c>
      <c r="C40" s="11">
        <v>52.4</v>
      </c>
      <c r="D40" s="11">
        <v>15</v>
      </c>
      <c r="E40" s="11">
        <v>30.09</v>
      </c>
      <c r="F40" s="11">
        <v>20</v>
      </c>
      <c r="G40" s="11">
        <v>17</v>
      </c>
      <c r="H40" s="11">
        <f t="shared" si="2"/>
        <v>3</v>
      </c>
      <c r="I40" s="11">
        <f t="shared" si="3"/>
        <v>0.54</v>
      </c>
      <c r="J40" s="17">
        <f t="shared" si="5"/>
        <v>127.713996</v>
      </c>
      <c r="K40" s="17">
        <f t="shared" si="0"/>
        <v>1576.716</v>
      </c>
      <c r="L40" s="17">
        <f t="shared" si="1"/>
        <v>8.1</v>
      </c>
      <c r="M40" s="11">
        <v>8</v>
      </c>
    </row>
    <row r="41" spans="1:13" ht="15">
      <c r="A41" s="11" t="s">
        <v>337</v>
      </c>
      <c r="B41" s="11">
        <v>1</v>
      </c>
      <c r="C41" s="11">
        <v>53.2</v>
      </c>
      <c r="D41" s="11">
        <v>5</v>
      </c>
      <c r="E41" s="11">
        <v>30.09</v>
      </c>
      <c r="F41" s="11">
        <v>20</v>
      </c>
      <c r="G41" s="11">
        <v>17</v>
      </c>
      <c r="H41" s="11">
        <f t="shared" si="2"/>
        <v>3</v>
      </c>
      <c r="I41" s="11">
        <f t="shared" si="3"/>
        <v>0.18000000000000002</v>
      </c>
      <c r="J41" s="17">
        <f t="shared" si="5"/>
        <v>43.221276</v>
      </c>
      <c r="K41" s="17">
        <f t="shared" si="0"/>
        <v>1600.788</v>
      </c>
      <c r="L41" s="17">
        <f t="shared" si="1"/>
        <v>2.7</v>
      </c>
      <c r="M41" s="11">
        <v>3</v>
      </c>
    </row>
    <row r="42" spans="1:13" ht="15">
      <c r="A42" s="11"/>
      <c r="B42" s="11">
        <v>5</v>
      </c>
      <c r="C42" s="11">
        <v>53.2</v>
      </c>
      <c r="D42" s="11">
        <v>5</v>
      </c>
      <c r="E42" s="11">
        <v>30.09</v>
      </c>
      <c r="F42" s="11">
        <v>20</v>
      </c>
      <c r="G42" s="11">
        <v>17</v>
      </c>
      <c r="H42" s="11">
        <f t="shared" si="2"/>
        <v>3</v>
      </c>
      <c r="I42" s="11">
        <f t="shared" si="3"/>
        <v>0.18000000000000002</v>
      </c>
      <c r="J42" s="17">
        <f t="shared" si="5"/>
        <v>43.221276</v>
      </c>
      <c r="K42" s="17">
        <f t="shared" si="0"/>
        <v>1600.788</v>
      </c>
      <c r="L42" s="17">
        <f t="shared" si="1"/>
        <v>2.7</v>
      </c>
      <c r="M42" s="11">
        <v>3</v>
      </c>
    </row>
    <row r="43" spans="1:13" ht="15">
      <c r="A43" s="17">
        <f>J41+J42+J43+J44+J45+J46+J47+J48+J49+J50+J51+J52+J53+J54+J56</f>
        <v>1631.0344679999998</v>
      </c>
      <c r="B43" s="11">
        <v>9</v>
      </c>
      <c r="C43" s="11">
        <v>53.2</v>
      </c>
      <c r="D43" s="11">
        <v>5</v>
      </c>
      <c r="E43" s="11">
        <v>30.09</v>
      </c>
      <c r="F43" s="11">
        <v>20</v>
      </c>
      <c r="G43" s="11">
        <v>17</v>
      </c>
      <c r="H43" s="11">
        <f t="shared" si="2"/>
        <v>3</v>
      </c>
      <c r="I43" s="11">
        <f t="shared" si="3"/>
        <v>0.18000000000000002</v>
      </c>
      <c r="J43" s="17">
        <f t="shared" si="5"/>
        <v>43.221276</v>
      </c>
      <c r="K43" s="17">
        <f t="shared" si="0"/>
        <v>1600.788</v>
      </c>
      <c r="L43" s="17">
        <f t="shared" si="1"/>
        <v>2.7</v>
      </c>
      <c r="M43" s="11">
        <v>3</v>
      </c>
    </row>
    <row r="44" spans="1:13" ht="15">
      <c r="A44" s="11"/>
      <c r="B44" s="11">
        <v>20</v>
      </c>
      <c r="C44" s="11">
        <v>53.3</v>
      </c>
      <c r="D44" s="11">
        <v>5</v>
      </c>
      <c r="E44" s="11">
        <v>30.09</v>
      </c>
      <c r="F44" s="11">
        <v>20</v>
      </c>
      <c r="G44" s="11">
        <v>17</v>
      </c>
      <c r="H44" s="11">
        <f t="shared" si="2"/>
        <v>3</v>
      </c>
      <c r="I44" s="11">
        <f t="shared" si="3"/>
        <v>0.18000000000000002</v>
      </c>
      <c r="J44" s="17">
        <f t="shared" si="5"/>
        <v>43.302519</v>
      </c>
      <c r="K44" s="17">
        <f t="shared" si="0"/>
        <v>1603.7969999999998</v>
      </c>
      <c r="L44" s="17">
        <f t="shared" si="1"/>
        <v>2.7</v>
      </c>
      <c r="M44" s="11">
        <v>3</v>
      </c>
    </row>
    <row r="45" spans="1:13" ht="15">
      <c r="A45" s="11"/>
      <c r="B45" s="11">
        <v>23</v>
      </c>
      <c r="C45" s="11">
        <v>34.3</v>
      </c>
      <c r="D45" s="11">
        <v>5</v>
      </c>
      <c r="E45" s="11">
        <v>30.09</v>
      </c>
      <c r="F45" s="11">
        <v>20</v>
      </c>
      <c r="G45" s="11">
        <v>17</v>
      </c>
      <c r="H45" s="11">
        <f t="shared" si="2"/>
        <v>3</v>
      </c>
      <c r="I45" s="11">
        <f t="shared" si="3"/>
        <v>0.18000000000000002</v>
      </c>
      <c r="J45" s="17">
        <f t="shared" si="5"/>
        <v>27.866348999999996</v>
      </c>
      <c r="K45" s="17">
        <f t="shared" si="0"/>
        <v>1032.087</v>
      </c>
      <c r="L45" s="17">
        <f t="shared" si="1"/>
        <v>2.6999999999999997</v>
      </c>
      <c r="M45" s="11">
        <v>3</v>
      </c>
    </row>
    <row r="46" spans="1:13" ht="15">
      <c r="A46" s="11"/>
      <c r="B46" s="11">
        <v>28</v>
      </c>
      <c r="C46" s="11">
        <v>74</v>
      </c>
      <c r="D46" s="11">
        <v>15</v>
      </c>
      <c r="E46" s="11">
        <v>30.09</v>
      </c>
      <c r="F46" s="11">
        <v>20</v>
      </c>
      <c r="G46" s="11">
        <v>17</v>
      </c>
      <c r="H46" s="11">
        <f t="shared" si="2"/>
        <v>3</v>
      </c>
      <c r="I46" s="11">
        <f t="shared" si="3"/>
        <v>0.54</v>
      </c>
      <c r="J46" s="17">
        <f t="shared" si="5"/>
        <v>180.35945999999998</v>
      </c>
      <c r="K46" s="17">
        <f t="shared" si="0"/>
        <v>2226.66</v>
      </c>
      <c r="L46" s="17">
        <f t="shared" si="1"/>
        <v>8.1</v>
      </c>
      <c r="M46" s="11">
        <v>8</v>
      </c>
    </row>
    <row r="47" spans="1:13" ht="15">
      <c r="A47" s="11"/>
      <c r="B47" s="11">
        <v>36</v>
      </c>
      <c r="C47" s="11">
        <v>74</v>
      </c>
      <c r="D47" s="11">
        <v>15</v>
      </c>
      <c r="E47" s="11">
        <v>30.09</v>
      </c>
      <c r="F47" s="11">
        <v>20</v>
      </c>
      <c r="G47" s="11">
        <v>17</v>
      </c>
      <c r="H47" s="11">
        <f t="shared" si="2"/>
        <v>3</v>
      </c>
      <c r="I47" s="11">
        <f t="shared" si="3"/>
        <v>0.54</v>
      </c>
      <c r="J47" s="17">
        <f t="shared" si="5"/>
        <v>180.35945999999998</v>
      </c>
      <c r="K47" s="17">
        <f t="shared" si="0"/>
        <v>2226.66</v>
      </c>
      <c r="L47" s="17">
        <f t="shared" si="1"/>
        <v>8.1</v>
      </c>
      <c r="M47" s="11">
        <v>8</v>
      </c>
    </row>
    <row r="48" spans="1:13" ht="15">
      <c r="A48" s="11"/>
      <c r="B48" s="11">
        <v>40</v>
      </c>
      <c r="C48" s="11">
        <v>74</v>
      </c>
      <c r="D48" s="11">
        <v>15</v>
      </c>
      <c r="E48" s="11">
        <v>30.09</v>
      </c>
      <c r="F48" s="11">
        <v>20</v>
      </c>
      <c r="G48" s="11">
        <v>17</v>
      </c>
      <c r="H48" s="11">
        <f t="shared" si="2"/>
        <v>3</v>
      </c>
      <c r="I48" s="11">
        <f t="shared" si="3"/>
        <v>0.54</v>
      </c>
      <c r="J48" s="17">
        <f t="shared" si="5"/>
        <v>180.35945999999998</v>
      </c>
      <c r="K48" s="17">
        <f t="shared" si="0"/>
        <v>2226.66</v>
      </c>
      <c r="L48" s="17">
        <f t="shared" si="1"/>
        <v>8.1</v>
      </c>
      <c r="M48" s="11">
        <v>8</v>
      </c>
    </row>
    <row r="49" spans="1:13" ht="15">
      <c r="A49" s="11"/>
      <c r="B49" s="11">
        <v>41</v>
      </c>
      <c r="C49" s="11">
        <v>91.4</v>
      </c>
      <c r="D49" s="11">
        <v>8</v>
      </c>
      <c r="E49" s="11">
        <v>30.09</v>
      </c>
      <c r="F49" s="11">
        <v>20</v>
      </c>
      <c r="G49" s="11">
        <v>17</v>
      </c>
      <c r="H49" s="11">
        <f t="shared" si="2"/>
        <v>3</v>
      </c>
      <c r="I49" s="11">
        <f t="shared" si="3"/>
        <v>0.28800000000000003</v>
      </c>
      <c r="J49" s="17">
        <f t="shared" si="5"/>
        <v>118.80976320000002</v>
      </c>
      <c r="K49" s="17">
        <f t="shared" si="0"/>
        <v>2750.226</v>
      </c>
      <c r="L49" s="17">
        <f t="shared" si="1"/>
        <v>4.32</v>
      </c>
      <c r="M49" s="11">
        <v>4</v>
      </c>
    </row>
    <row r="50" spans="1:13" ht="15">
      <c r="A50" s="11"/>
      <c r="B50" s="11">
        <v>44</v>
      </c>
      <c r="C50" s="11">
        <v>69.5</v>
      </c>
      <c r="D50" s="11">
        <v>15</v>
      </c>
      <c r="E50" s="11">
        <v>30.09</v>
      </c>
      <c r="F50" s="11">
        <v>20</v>
      </c>
      <c r="G50" s="11">
        <v>17</v>
      </c>
      <c r="H50" s="11">
        <f t="shared" si="2"/>
        <v>3</v>
      </c>
      <c r="I50" s="11">
        <f t="shared" si="3"/>
        <v>0.54</v>
      </c>
      <c r="J50" s="17">
        <f t="shared" si="5"/>
        <v>169.391655</v>
      </c>
      <c r="K50" s="17">
        <f t="shared" si="0"/>
        <v>2091.255</v>
      </c>
      <c r="L50" s="17">
        <f t="shared" si="1"/>
        <v>8.1</v>
      </c>
      <c r="M50" s="11">
        <v>8</v>
      </c>
    </row>
    <row r="51" spans="1:13" ht="15">
      <c r="A51" s="11"/>
      <c r="B51" s="11">
        <v>45</v>
      </c>
      <c r="C51" s="11">
        <v>91.4</v>
      </c>
      <c r="D51" s="11">
        <v>8</v>
      </c>
      <c r="E51" s="11">
        <v>30.09</v>
      </c>
      <c r="F51" s="11">
        <v>20</v>
      </c>
      <c r="G51" s="11">
        <v>17</v>
      </c>
      <c r="H51" s="11">
        <f t="shared" si="2"/>
        <v>3</v>
      </c>
      <c r="I51" s="11">
        <f t="shared" si="3"/>
        <v>0.28800000000000003</v>
      </c>
      <c r="J51" s="17">
        <f t="shared" si="5"/>
        <v>118.80976320000002</v>
      </c>
      <c r="K51" s="17">
        <f t="shared" si="0"/>
        <v>2750.226</v>
      </c>
      <c r="L51" s="17">
        <f t="shared" si="1"/>
        <v>4.32</v>
      </c>
      <c r="M51" s="11">
        <v>4</v>
      </c>
    </row>
    <row r="52" spans="1:13" ht="15">
      <c r="A52" s="11"/>
      <c r="B52" s="11">
        <v>49</v>
      </c>
      <c r="C52" s="11">
        <v>91.4</v>
      </c>
      <c r="D52" s="11">
        <v>8</v>
      </c>
      <c r="E52" s="11">
        <v>30.09</v>
      </c>
      <c r="F52" s="11">
        <v>20</v>
      </c>
      <c r="G52" s="11">
        <v>17</v>
      </c>
      <c r="H52" s="11">
        <f t="shared" si="2"/>
        <v>3</v>
      </c>
      <c r="I52" s="11">
        <f t="shared" si="3"/>
        <v>0.28800000000000003</v>
      </c>
      <c r="J52" s="17">
        <f t="shared" si="5"/>
        <v>118.80976320000002</v>
      </c>
      <c r="K52" s="17">
        <f t="shared" si="0"/>
        <v>2750.226</v>
      </c>
      <c r="L52" s="17">
        <f t="shared" si="1"/>
        <v>4.32</v>
      </c>
      <c r="M52" s="11">
        <v>4</v>
      </c>
    </row>
    <row r="53" spans="1:13" ht="15">
      <c r="A53" s="11"/>
      <c r="B53" s="11">
        <v>52</v>
      </c>
      <c r="C53" s="11">
        <v>69.5</v>
      </c>
      <c r="D53" s="11">
        <v>15</v>
      </c>
      <c r="E53" s="11">
        <v>30.09</v>
      </c>
      <c r="F53" s="11">
        <v>20</v>
      </c>
      <c r="G53" s="11">
        <v>17</v>
      </c>
      <c r="H53" s="11">
        <f t="shared" si="2"/>
        <v>3</v>
      </c>
      <c r="I53" s="11">
        <f t="shared" si="3"/>
        <v>0.54</v>
      </c>
      <c r="J53" s="17">
        <f t="shared" si="5"/>
        <v>169.391655</v>
      </c>
      <c r="K53" s="17">
        <f t="shared" si="0"/>
        <v>2091.255</v>
      </c>
      <c r="L53" s="17">
        <f t="shared" si="1"/>
        <v>8.1</v>
      </c>
      <c r="M53" s="11">
        <v>8</v>
      </c>
    </row>
    <row r="54" spans="1:13" ht="15">
      <c r="A54" s="11"/>
      <c r="B54" s="11">
        <v>54</v>
      </c>
      <c r="C54" s="11">
        <v>50.3</v>
      </c>
      <c r="D54" s="11">
        <v>3</v>
      </c>
      <c r="E54" s="11">
        <v>30.09</v>
      </c>
      <c r="F54" s="11">
        <v>20</v>
      </c>
      <c r="G54" s="11">
        <v>17</v>
      </c>
      <c r="H54" s="11">
        <f t="shared" si="2"/>
        <v>3</v>
      </c>
      <c r="I54" s="11">
        <f t="shared" si="3"/>
        <v>0.10800000000000001</v>
      </c>
      <c r="J54" s="17">
        <f t="shared" si="5"/>
        <v>24.5191374</v>
      </c>
      <c r="K54" s="17">
        <f t="shared" si="0"/>
        <v>1513.5269999999998</v>
      </c>
      <c r="L54" s="17">
        <f t="shared" si="1"/>
        <v>1.6200000000000003</v>
      </c>
      <c r="M54" s="11">
        <v>2</v>
      </c>
    </row>
    <row r="55" spans="1:13" ht="15">
      <c r="A55" s="11"/>
      <c r="B55" s="11">
        <v>56</v>
      </c>
      <c r="C55" s="11">
        <v>69.5</v>
      </c>
      <c r="D55" s="11">
        <v>15</v>
      </c>
      <c r="E55" s="11">
        <v>30.09</v>
      </c>
      <c r="F55" s="11">
        <v>20</v>
      </c>
      <c r="G55" s="11">
        <v>17</v>
      </c>
      <c r="H55" s="11">
        <v>3</v>
      </c>
      <c r="I55" s="11">
        <f t="shared" si="3"/>
        <v>0.54</v>
      </c>
      <c r="J55" s="17">
        <f t="shared" si="5"/>
        <v>169.391655</v>
      </c>
      <c r="K55" s="17">
        <f t="shared" si="0"/>
        <v>2091.255</v>
      </c>
      <c r="L55" s="17">
        <f t="shared" si="1"/>
        <v>8.1</v>
      </c>
      <c r="M55" s="11">
        <v>8</v>
      </c>
    </row>
    <row r="56" spans="1:13" ht="15">
      <c r="A56" s="11"/>
      <c r="B56" s="11">
        <v>60</v>
      </c>
      <c r="C56" s="11">
        <v>69.5</v>
      </c>
      <c r="D56" s="11">
        <v>15</v>
      </c>
      <c r="E56" s="11">
        <v>30.09</v>
      </c>
      <c r="F56" s="11">
        <v>20</v>
      </c>
      <c r="G56" s="11">
        <v>17</v>
      </c>
      <c r="H56" s="11">
        <f t="shared" si="2"/>
        <v>3</v>
      </c>
      <c r="I56" s="11">
        <f t="shared" si="3"/>
        <v>0.54</v>
      </c>
      <c r="J56" s="17">
        <f t="shared" si="5"/>
        <v>169.391655</v>
      </c>
      <c r="K56" s="17">
        <f t="shared" si="0"/>
        <v>2091.255</v>
      </c>
      <c r="L56" s="17">
        <f t="shared" si="1"/>
        <v>8.1</v>
      </c>
      <c r="M56" s="11">
        <v>8</v>
      </c>
    </row>
    <row r="57" spans="1:13" ht="15">
      <c r="A57" s="11" t="s">
        <v>338</v>
      </c>
      <c r="B57" s="11">
        <v>1</v>
      </c>
      <c r="C57" s="11">
        <v>52.4</v>
      </c>
      <c r="D57" s="11">
        <v>12</v>
      </c>
      <c r="E57" s="11">
        <v>30.09</v>
      </c>
      <c r="F57" s="11">
        <v>20</v>
      </c>
      <c r="G57" s="11">
        <v>17</v>
      </c>
      <c r="H57" s="11">
        <f t="shared" si="2"/>
        <v>3</v>
      </c>
      <c r="I57" s="11">
        <f t="shared" si="3"/>
        <v>0.43200000000000005</v>
      </c>
      <c r="J57" s="17">
        <f t="shared" si="5"/>
        <v>102.1711968</v>
      </c>
      <c r="K57" s="17">
        <f t="shared" si="0"/>
        <v>1576.716</v>
      </c>
      <c r="L57" s="17">
        <f t="shared" si="1"/>
        <v>6.480000000000001</v>
      </c>
      <c r="M57" s="11">
        <v>6.5</v>
      </c>
    </row>
    <row r="58" spans="1:13" ht="15">
      <c r="A58" s="11"/>
      <c r="B58" s="11">
        <v>2</v>
      </c>
      <c r="C58" s="11">
        <v>49.8</v>
      </c>
      <c r="D58" s="11">
        <v>12</v>
      </c>
      <c r="E58" s="11">
        <v>30.09</v>
      </c>
      <c r="F58" s="11">
        <v>20</v>
      </c>
      <c r="G58" s="11">
        <v>17</v>
      </c>
      <c r="H58" s="11">
        <f t="shared" si="2"/>
        <v>3</v>
      </c>
      <c r="I58" s="11">
        <f t="shared" si="3"/>
        <v>0.43200000000000005</v>
      </c>
      <c r="J58" s="17">
        <f t="shared" si="5"/>
        <v>97.1016336</v>
      </c>
      <c r="K58" s="17">
        <f t="shared" si="0"/>
        <v>1498.482</v>
      </c>
      <c r="L58" s="17">
        <f t="shared" si="1"/>
        <v>6.4799999999999995</v>
      </c>
      <c r="M58" s="11">
        <v>6.5</v>
      </c>
    </row>
    <row r="59" spans="1:13" ht="15">
      <c r="A59" s="17">
        <f>J57+J58+J59+J60+J61+J62+J63+J65+J66+J67+J68+J69+J70+J71+J72+J73+J74+J75+J76+J77+J78+J79+J80+J81+J82+J83+J84+J85+J86+J87+J88</f>
        <v>3709.149164999999</v>
      </c>
      <c r="B59" s="11">
        <v>4</v>
      </c>
      <c r="C59" s="11">
        <v>65.5</v>
      </c>
      <c r="D59" s="11">
        <v>12</v>
      </c>
      <c r="E59" s="11">
        <v>30.09</v>
      </c>
      <c r="F59" s="11">
        <v>20</v>
      </c>
      <c r="G59" s="11">
        <v>17</v>
      </c>
      <c r="H59" s="11">
        <f t="shared" si="2"/>
        <v>3</v>
      </c>
      <c r="I59" s="11">
        <f t="shared" si="3"/>
        <v>0.43200000000000005</v>
      </c>
      <c r="J59" s="17">
        <f t="shared" si="5"/>
        <v>127.71399600000001</v>
      </c>
      <c r="K59" s="17">
        <f t="shared" si="0"/>
        <v>1970.895</v>
      </c>
      <c r="L59" s="17">
        <f t="shared" si="1"/>
        <v>6.480000000000001</v>
      </c>
      <c r="M59" s="11">
        <v>6.5</v>
      </c>
    </row>
    <row r="60" spans="1:13" ht="15">
      <c r="A60" s="11"/>
      <c r="B60" s="11">
        <v>5</v>
      </c>
      <c r="C60" s="11">
        <v>52.4</v>
      </c>
      <c r="D60" s="11">
        <v>12</v>
      </c>
      <c r="E60" s="11">
        <v>30.09</v>
      </c>
      <c r="F60" s="11">
        <v>20</v>
      </c>
      <c r="G60" s="11">
        <v>17</v>
      </c>
      <c r="H60" s="11">
        <f t="shared" si="2"/>
        <v>3</v>
      </c>
      <c r="I60" s="11">
        <f t="shared" si="3"/>
        <v>0.43200000000000005</v>
      </c>
      <c r="J60" s="17">
        <f t="shared" si="5"/>
        <v>102.1711968</v>
      </c>
      <c r="K60" s="17">
        <f t="shared" si="0"/>
        <v>1576.716</v>
      </c>
      <c r="L60" s="17">
        <f t="shared" si="1"/>
        <v>6.480000000000001</v>
      </c>
      <c r="M60" s="11">
        <v>6.5</v>
      </c>
    </row>
    <row r="61" spans="1:13" ht="15">
      <c r="A61" s="11"/>
      <c r="B61" s="11">
        <v>6</v>
      </c>
      <c r="C61" s="11">
        <v>49.8</v>
      </c>
      <c r="D61" s="11">
        <v>12</v>
      </c>
      <c r="E61" s="11">
        <v>30.09</v>
      </c>
      <c r="F61" s="11">
        <v>20</v>
      </c>
      <c r="G61" s="11">
        <v>17</v>
      </c>
      <c r="H61" s="11">
        <f t="shared" si="2"/>
        <v>3</v>
      </c>
      <c r="I61" s="11">
        <f t="shared" si="3"/>
        <v>0.43200000000000005</v>
      </c>
      <c r="J61" s="17">
        <f t="shared" si="5"/>
        <v>97.1016336</v>
      </c>
      <c r="K61" s="17">
        <f t="shared" si="0"/>
        <v>1498.482</v>
      </c>
      <c r="L61" s="17">
        <f t="shared" si="1"/>
        <v>6.4799999999999995</v>
      </c>
      <c r="M61" s="11">
        <v>6.5</v>
      </c>
    </row>
    <row r="62" spans="1:13" ht="15">
      <c r="A62" s="11"/>
      <c r="B62" s="11">
        <v>7</v>
      </c>
      <c r="C62" s="11">
        <v>50</v>
      </c>
      <c r="D62" s="11">
        <v>12</v>
      </c>
      <c r="E62" s="11">
        <v>30.09</v>
      </c>
      <c r="F62" s="11">
        <v>20</v>
      </c>
      <c r="G62" s="11">
        <v>17</v>
      </c>
      <c r="H62" s="11">
        <f t="shared" si="2"/>
        <v>3</v>
      </c>
      <c r="I62" s="11">
        <f t="shared" si="3"/>
        <v>0.43200000000000005</v>
      </c>
      <c r="J62" s="17">
        <f t="shared" si="5"/>
        <v>97.4916</v>
      </c>
      <c r="K62" s="17">
        <f t="shared" si="0"/>
        <v>1504.5</v>
      </c>
      <c r="L62" s="17">
        <f t="shared" si="1"/>
        <v>6.480000000000001</v>
      </c>
      <c r="M62" s="11">
        <v>6.5</v>
      </c>
    </row>
    <row r="63" spans="1:13" ht="15">
      <c r="A63" s="11"/>
      <c r="B63" s="11">
        <v>12</v>
      </c>
      <c r="C63" s="11">
        <v>65.5</v>
      </c>
      <c r="D63" s="11">
        <v>12</v>
      </c>
      <c r="E63" s="11">
        <v>30.09</v>
      </c>
      <c r="F63" s="11">
        <v>20</v>
      </c>
      <c r="G63" s="11">
        <v>17</v>
      </c>
      <c r="H63" s="11">
        <f t="shared" si="2"/>
        <v>3</v>
      </c>
      <c r="I63" s="11">
        <f t="shared" si="3"/>
        <v>0.43200000000000005</v>
      </c>
      <c r="J63" s="17">
        <f t="shared" si="5"/>
        <v>127.71399600000001</v>
      </c>
      <c r="K63" s="17">
        <f t="shared" si="0"/>
        <v>1970.895</v>
      </c>
      <c r="L63" s="17">
        <f t="shared" si="1"/>
        <v>6.480000000000001</v>
      </c>
      <c r="M63" s="11">
        <v>6.5</v>
      </c>
    </row>
    <row r="64" spans="1:13" ht="15">
      <c r="A64" s="11"/>
      <c r="B64" s="11">
        <v>14</v>
      </c>
      <c r="C64" s="11">
        <v>65.5</v>
      </c>
      <c r="D64" s="11">
        <v>12</v>
      </c>
      <c r="E64" s="11">
        <v>30.09</v>
      </c>
      <c r="F64" s="11">
        <v>20</v>
      </c>
      <c r="G64" s="11">
        <v>17</v>
      </c>
      <c r="H64" s="11">
        <f t="shared" si="2"/>
        <v>3</v>
      </c>
      <c r="I64" s="11">
        <f t="shared" si="3"/>
        <v>0.43200000000000005</v>
      </c>
      <c r="J64" s="17">
        <f t="shared" si="5"/>
        <v>127.71399600000001</v>
      </c>
      <c r="K64" s="17">
        <f t="shared" si="0"/>
        <v>1970.895</v>
      </c>
      <c r="L64" s="17">
        <f t="shared" si="1"/>
        <v>6.480000000000001</v>
      </c>
      <c r="M64" s="11">
        <v>6.5</v>
      </c>
    </row>
    <row r="65" spans="1:13" ht="15">
      <c r="A65" s="11"/>
      <c r="B65" s="11">
        <v>16</v>
      </c>
      <c r="C65" s="11">
        <v>65.5</v>
      </c>
      <c r="D65" s="11">
        <v>12</v>
      </c>
      <c r="E65" s="11">
        <v>30.09</v>
      </c>
      <c r="F65" s="11">
        <v>20</v>
      </c>
      <c r="G65" s="11">
        <v>17</v>
      </c>
      <c r="H65" s="11">
        <f t="shared" si="2"/>
        <v>3</v>
      </c>
      <c r="I65" s="11">
        <f t="shared" si="3"/>
        <v>0.43200000000000005</v>
      </c>
      <c r="J65" s="17">
        <f t="shared" si="5"/>
        <v>127.71399600000001</v>
      </c>
      <c r="K65" s="17">
        <f t="shared" si="0"/>
        <v>1970.895</v>
      </c>
      <c r="L65" s="17">
        <f t="shared" si="1"/>
        <v>6.480000000000001</v>
      </c>
      <c r="M65" s="11">
        <v>6.5</v>
      </c>
    </row>
    <row r="66" spans="1:13" ht="15">
      <c r="A66" s="11"/>
      <c r="B66" s="11">
        <v>18</v>
      </c>
      <c r="C66" s="11">
        <v>49.8</v>
      </c>
      <c r="D66" s="11">
        <v>12</v>
      </c>
      <c r="E66" s="11">
        <v>30.09</v>
      </c>
      <c r="F66" s="11">
        <v>20</v>
      </c>
      <c r="G66" s="11">
        <v>17</v>
      </c>
      <c r="H66" s="11">
        <f t="shared" si="2"/>
        <v>3</v>
      </c>
      <c r="I66" s="11">
        <f t="shared" si="3"/>
        <v>0.43200000000000005</v>
      </c>
      <c r="J66" s="17">
        <f t="shared" si="5"/>
        <v>97.1016336</v>
      </c>
      <c r="K66" s="17">
        <f t="shared" si="0"/>
        <v>1498.482</v>
      </c>
      <c r="L66" s="17">
        <f t="shared" si="1"/>
        <v>6.4799999999999995</v>
      </c>
      <c r="M66" s="11">
        <v>6.5</v>
      </c>
    </row>
    <row r="67" spans="1:13" ht="15">
      <c r="A67" s="11"/>
      <c r="B67" s="11">
        <v>21</v>
      </c>
      <c r="C67" s="11">
        <v>52.4</v>
      </c>
      <c r="D67" s="11">
        <v>12</v>
      </c>
      <c r="E67" s="11">
        <v>30.09</v>
      </c>
      <c r="F67" s="11">
        <v>20</v>
      </c>
      <c r="G67" s="11">
        <v>17</v>
      </c>
      <c r="H67" s="11">
        <f t="shared" si="2"/>
        <v>3</v>
      </c>
      <c r="I67" s="11">
        <f t="shared" si="3"/>
        <v>0.43200000000000005</v>
      </c>
      <c r="J67" s="17">
        <f t="shared" si="5"/>
        <v>102.1711968</v>
      </c>
      <c r="K67" s="17">
        <f t="shared" si="0"/>
        <v>1576.716</v>
      </c>
      <c r="L67" s="17">
        <f t="shared" si="1"/>
        <v>6.480000000000001</v>
      </c>
      <c r="M67" s="11">
        <v>6.5</v>
      </c>
    </row>
    <row r="68" spans="1:13" ht="15">
      <c r="A68" s="11"/>
      <c r="B68" s="11">
        <v>24</v>
      </c>
      <c r="C68" s="11">
        <v>65.5</v>
      </c>
      <c r="D68" s="11">
        <v>12</v>
      </c>
      <c r="E68" s="11">
        <v>30.09</v>
      </c>
      <c r="F68" s="11">
        <v>20</v>
      </c>
      <c r="G68" s="11">
        <v>17</v>
      </c>
      <c r="H68" s="11">
        <f t="shared" si="2"/>
        <v>3</v>
      </c>
      <c r="I68" s="11">
        <f t="shared" si="3"/>
        <v>0.43200000000000005</v>
      </c>
      <c r="J68" s="17">
        <f t="shared" si="5"/>
        <v>127.71399600000001</v>
      </c>
      <c r="K68" s="17">
        <f t="shared" si="0"/>
        <v>1970.895</v>
      </c>
      <c r="L68" s="17">
        <f t="shared" si="1"/>
        <v>6.480000000000001</v>
      </c>
      <c r="M68" s="11">
        <v>6.5</v>
      </c>
    </row>
    <row r="69" spans="1:13" ht="15">
      <c r="A69" s="11"/>
      <c r="B69" s="11">
        <v>30</v>
      </c>
      <c r="C69" s="11">
        <v>49.8</v>
      </c>
      <c r="D69" s="11">
        <v>12</v>
      </c>
      <c r="E69" s="11">
        <v>30.09</v>
      </c>
      <c r="F69" s="11">
        <v>20</v>
      </c>
      <c r="G69" s="11">
        <v>17</v>
      </c>
      <c r="H69" s="11">
        <f t="shared" si="2"/>
        <v>3</v>
      </c>
      <c r="I69" s="11">
        <f t="shared" si="3"/>
        <v>0.43200000000000005</v>
      </c>
      <c r="J69" s="17">
        <f t="shared" si="5"/>
        <v>97.1016336</v>
      </c>
      <c r="K69" s="17">
        <f t="shared" si="0"/>
        <v>1498.482</v>
      </c>
      <c r="L69" s="17">
        <f t="shared" si="1"/>
        <v>6.4799999999999995</v>
      </c>
      <c r="M69" s="11">
        <v>6.5</v>
      </c>
    </row>
    <row r="70" spans="1:13" ht="15">
      <c r="A70" s="11"/>
      <c r="B70" s="11">
        <v>33</v>
      </c>
      <c r="C70" s="11">
        <v>52.4</v>
      </c>
      <c r="D70" s="11">
        <v>12</v>
      </c>
      <c r="E70" s="11">
        <v>30.09</v>
      </c>
      <c r="F70" s="11">
        <v>20</v>
      </c>
      <c r="G70" s="11">
        <v>17</v>
      </c>
      <c r="H70" s="11">
        <f t="shared" si="2"/>
        <v>3</v>
      </c>
      <c r="I70" s="11">
        <f t="shared" si="3"/>
        <v>0.43200000000000005</v>
      </c>
      <c r="J70" s="17">
        <f t="shared" si="5"/>
        <v>102.1711968</v>
      </c>
      <c r="K70" s="17">
        <f aca="true" t="shared" si="6" ref="K70:K94">C70*E70</f>
        <v>1576.716</v>
      </c>
      <c r="L70" s="17">
        <f aca="true" t="shared" si="7" ref="L70:L94">J70/K70*100</f>
        <v>6.480000000000001</v>
      </c>
      <c r="M70" s="11">
        <v>6.5</v>
      </c>
    </row>
    <row r="71" spans="1:13" ht="15">
      <c r="A71" s="11"/>
      <c r="B71" s="11">
        <v>41</v>
      </c>
      <c r="C71" s="11">
        <v>65.3</v>
      </c>
      <c r="D71" s="11">
        <v>12</v>
      </c>
      <c r="E71" s="11">
        <v>30.09</v>
      </c>
      <c r="F71" s="11">
        <v>20</v>
      </c>
      <c r="G71" s="11">
        <v>17</v>
      </c>
      <c r="H71" s="11">
        <f aca="true" t="shared" si="8" ref="H71:H94">F71-G71</f>
        <v>3</v>
      </c>
      <c r="I71" s="11">
        <f aca="true" t="shared" si="9" ref="I71:I94">(24*0.0015)*D71</f>
        <v>0.43200000000000005</v>
      </c>
      <c r="J71" s="17">
        <f t="shared" si="5"/>
        <v>127.3240296</v>
      </c>
      <c r="K71" s="17">
        <f t="shared" si="6"/>
        <v>1964.877</v>
      </c>
      <c r="L71" s="17">
        <f t="shared" si="7"/>
        <v>6.4799999999999995</v>
      </c>
      <c r="M71" s="11">
        <v>6.5</v>
      </c>
    </row>
    <row r="72" spans="1:13" ht="15">
      <c r="A72" s="11"/>
      <c r="B72" s="11">
        <v>42</v>
      </c>
      <c r="C72" s="11">
        <v>32.9</v>
      </c>
      <c r="D72" s="11">
        <v>12</v>
      </c>
      <c r="E72" s="11">
        <v>30.09</v>
      </c>
      <c r="F72" s="11">
        <v>20</v>
      </c>
      <c r="G72" s="11">
        <v>17</v>
      </c>
      <c r="H72" s="11">
        <f t="shared" si="8"/>
        <v>3</v>
      </c>
      <c r="I72" s="11">
        <f t="shared" si="9"/>
        <v>0.43200000000000005</v>
      </c>
      <c r="J72" s="17">
        <f t="shared" si="5"/>
        <v>64.1494728</v>
      </c>
      <c r="K72" s="17">
        <f t="shared" si="6"/>
        <v>989.9609999999999</v>
      </c>
      <c r="L72" s="17">
        <f t="shared" si="7"/>
        <v>6.480000000000001</v>
      </c>
      <c r="M72" s="11">
        <v>6.5</v>
      </c>
    </row>
    <row r="73" spans="1:13" ht="15">
      <c r="A73" s="11"/>
      <c r="B73" s="11">
        <v>44</v>
      </c>
      <c r="C73" s="11">
        <v>65.6</v>
      </c>
      <c r="D73" s="11">
        <v>15</v>
      </c>
      <c r="E73" s="11">
        <v>30.09</v>
      </c>
      <c r="F73" s="11">
        <v>20</v>
      </c>
      <c r="G73" s="11">
        <v>17</v>
      </c>
      <c r="H73" s="11">
        <f t="shared" si="8"/>
        <v>3</v>
      </c>
      <c r="I73" s="11">
        <f t="shared" si="9"/>
        <v>0.54</v>
      </c>
      <c r="J73" s="17">
        <f t="shared" si="5"/>
        <v>159.88622399999997</v>
      </c>
      <c r="K73" s="17">
        <f t="shared" si="6"/>
        <v>1973.9039999999998</v>
      </c>
      <c r="L73" s="17">
        <f t="shared" si="7"/>
        <v>8.1</v>
      </c>
      <c r="M73" s="11">
        <v>8</v>
      </c>
    </row>
    <row r="74" spans="1:13" ht="15">
      <c r="A74" s="11"/>
      <c r="B74" s="11">
        <v>45</v>
      </c>
      <c r="C74" s="11">
        <v>65.3</v>
      </c>
      <c r="D74" s="11">
        <v>13</v>
      </c>
      <c r="E74" s="11">
        <v>30.09</v>
      </c>
      <c r="F74" s="11">
        <v>20</v>
      </c>
      <c r="G74" s="11">
        <v>17</v>
      </c>
      <c r="H74" s="11">
        <f t="shared" si="8"/>
        <v>3</v>
      </c>
      <c r="I74" s="11">
        <f t="shared" si="9"/>
        <v>0.4680000000000001</v>
      </c>
      <c r="J74" s="17">
        <f t="shared" si="5"/>
        <v>137.9343654</v>
      </c>
      <c r="K74" s="17">
        <f t="shared" si="6"/>
        <v>1964.877</v>
      </c>
      <c r="L74" s="17">
        <f t="shared" si="7"/>
        <v>7.02</v>
      </c>
      <c r="M74" s="11">
        <v>7</v>
      </c>
    </row>
    <row r="75" spans="1:13" ht="15">
      <c r="A75" s="11"/>
      <c r="B75" s="11">
        <v>46</v>
      </c>
      <c r="C75" s="11">
        <v>32.9</v>
      </c>
      <c r="D75" s="11">
        <v>13</v>
      </c>
      <c r="E75" s="11">
        <v>30.09</v>
      </c>
      <c r="F75" s="11">
        <v>20</v>
      </c>
      <c r="G75" s="11">
        <v>17</v>
      </c>
      <c r="H75" s="11">
        <f t="shared" si="8"/>
        <v>3</v>
      </c>
      <c r="I75" s="11">
        <f t="shared" si="9"/>
        <v>0.4680000000000001</v>
      </c>
      <c r="J75" s="17">
        <f t="shared" si="5"/>
        <v>69.4952622</v>
      </c>
      <c r="K75" s="17">
        <f t="shared" si="6"/>
        <v>989.9609999999999</v>
      </c>
      <c r="L75" s="17">
        <f t="shared" si="7"/>
        <v>7.020000000000001</v>
      </c>
      <c r="M75" s="11">
        <v>7</v>
      </c>
    </row>
    <row r="76" spans="1:13" ht="15">
      <c r="A76" s="11"/>
      <c r="B76" s="11">
        <v>48</v>
      </c>
      <c r="C76" s="11">
        <v>65.6</v>
      </c>
      <c r="D76" s="11">
        <v>15</v>
      </c>
      <c r="E76" s="11">
        <v>30.09</v>
      </c>
      <c r="F76" s="11">
        <v>20</v>
      </c>
      <c r="G76" s="11">
        <v>17</v>
      </c>
      <c r="H76" s="11">
        <f t="shared" si="8"/>
        <v>3</v>
      </c>
      <c r="I76" s="11">
        <f t="shared" si="9"/>
        <v>0.54</v>
      </c>
      <c r="J76" s="17">
        <f t="shared" si="5"/>
        <v>159.88622399999997</v>
      </c>
      <c r="K76" s="17">
        <f t="shared" si="6"/>
        <v>1973.9039999999998</v>
      </c>
      <c r="L76" s="17">
        <f t="shared" si="7"/>
        <v>8.1</v>
      </c>
      <c r="M76" s="11">
        <v>8</v>
      </c>
    </row>
    <row r="77" spans="1:13" ht="15">
      <c r="A77" s="11"/>
      <c r="B77" s="11">
        <v>52</v>
      </c>
      <c r="C77" s="11">
        <v>65.6</v>
      </c>
      <c r="D77" s="11">
        <v>15</v>
      </c>
      <c r="E77" s="11">
        <v>30.09</v>
      </c>
      <c r="F77" s="11">
        <v>20</v>
      </c>
      <c r="G77" s="11">
        <v>17</v>
      </c>
      <c r="H77" s="11">
        <f t="shared" si="8"/>
        <v>3</v>
      </c>
      <c r="I77" s="11">
        <f t="shared" si="9"/>
        <v>0.54</v>
      </c>
      <c r="J77" s="17">
        <f t="shared" si="5"/>
        <v>159.88622399999997</v>
      </c>
      <c r="K77" s="17">
        <f t="shared" si="6"/>
        <v>1973.9039999999998</v>
      </c>
      <c r="L77" s="17">
        <f t="shared" si="7"/>
        <v>8.1</v>
      </c>
      <c r="M77" s="11">
        <v>8</v>
      </c>
    </row>
    <row r="78" spans="1:13" ht="15">
      <c r="A78" s="11"/>
      <c r="B78" s="11">
        <v>53</v>
      </c>
      <c r="C78" s="11">
        <v>65.3</v>
      </c>
      <c r="D78" s="11">
        <v>13</v>
      </c>
      <c r="E78" s="11">
        <v>30.09</v>
      </c>
      <c r="F78" s="11">
        <v>20</v>
      </c>
      <c r="G78" s="11">
        <v>17</v>
      </c>
      <c r="H78" s="11">
        <f t="shared" si="8"/>
        <v>3</v>
      </c>
      <c r="I78" s="11">
        <f t="shared" si="9"/>
        <v>0.4680000000000001</v>
      </c>
      <c r="J78" s="17">
        <f t="shared" si="5"/>
        <v>137.9343654</v>
      </c>
      <c r="K78" s="17">
        <f t="shared" si="6"/>
        <v>1964.877</v>
      </c>
      <c r="L78" s="17">
        <f t="shared" si="7"/>
        <v>7.02</v>
      </c>
      <c r="M78" s="11">
        <v>7</v>
      </c>
    </row>
    <row r="79" spans="1:13" ht="15">
      <c r="A79" s="11"/>
      <c r="B79" s="11">
        <v>55</v>
      </c>
      <c r="C79" s="11">
        <v>50.1</v>
      </c>
      <c r="D79" s="11">
        <v>13</v>
      </c>
      <c r="E79" s="11">
        <v>30.09</v>
      </c>
      <c r="F79" s="11">
        <v>20</v>
      </c>
      <c r="G79" s="11">
        <v>17</v>
      </c>
      <c r="H79" s="11">
        <f t="shared" si="8"/>
        <v>3</v>
      </c>
      <c r="I79" s="11">
        <f t="shared" si="9"/>
        <v>0.4680000000000001</v>
      </c>
      <c r="J79" s="17">
        <f t="shared" si="5"/>
        <v>105.8271318</v>
      </c>
      <c r="K79" s="17">
        <f t="shared" si="6"/>
        <v>1507.509</v>
      </c>
      <c r="L79" s="17">
        <f t="shared" si="7"/>
        <v>7.02</v>
      </c>
      <c r="M79" s="11">
        <v>7</v>
      </c>
    </row>
    <row r="80" spans="1:13" ht="15">
      <c r="A80" s="11"/>
      <c r="B80" s="11">
        <v>56</v>
      </c>
      <c r="C80" s="11">
        <v>65.6</v>
      </c>
      <c r="D80" s="11">
        <v>15</v>
      </c>
      <c r="E80" s="11">
        <v>30.09</v>
      </c>
      <c r="F80" s="11">
        <v>20</v>
      </c>
      <c r="G80" s="11">
        <v>17</v>
      </c>
      <c r="H80" s="11">
        <f t="shared" si="8"/>
        <v>3</v>
      </c>
      <c r="I80" s="11">
        <f t="shared" si="9"/>
        <v>0.54</v>
      </c>
      <c r="J80" s="17">
        <f t="shared" si="5"/>
        <v>159.88622399999997</v>
      </c>
      <c r="K80" s="17">
        <f t="shared" si="6"/>
        <v>1973.9039999999998</v>
      </c>
      <c r="L80" s="17">
        <f t="shared" si="7"/>
        <v>8.1</v>
      </c>
      <c r="M80" s="11">
        <v>8</v>
      </c>
    </row>
    <row r="81" spans="1:13" ht="15">
      <c r="A81" s="11"/>
      <c r="B81" s="11">
        <v>57</v>
      </c>
      <c r="C81" s="11">
        <v>65.3</v>
      </c>
      <c r="D81" s="11">
        <v>13</v>
      </c>
      <c r="E81" s="11">
        <v>30.09</v>
      </c>
      <c r="F81" s="11">
        <v>20</v>
      </c>
      <c r="G81" s="11">
        <v>17</v>
      </c>
      <c r="H81" s="11">
        <f t="shared" si="8"/>
        <v>3</v>
      </c>
      <c r="I81" s="11">
        <f t="shared" si="9"/>
        <v>0.4680000000000001</v>
      </c>
      <c r="J81" s="17">
        <f t="shared" si="5"/>
        <v>137.9343654</v>
      </c>
      <c r="K81" s="17">
        <f t="shared" si="6"/>
        <v>1964.877</v>
      </c>
      <c r="L81" s="17">
        <f t="shared" si="7"/>
        <v>7.02</v>
      </c>
      <c r="M81" s="11">
        <v>7</v>
      </c>
    </row>
    <row r="82" spans="1:13" ht="15">
      <c r="A82" s="11"/>
      <c r="B82" s="11">
        <v>60</v>
      </c>
      <c r="C82" s="11">
        <v>65.6</v>
      </c>
      <c r="D82" s="11">
        <v>15</v>
      </c>
      <c r="E82" s="11">
        <v>30.09</v>
      </c>
      <c r="F82" s="11">
        <v>20</v>
      </c>
      <c r="G82" s="11">
        <v>17</v>
      </c>
      <c r="H82" s="11">
        <f t="shared" si="8"/>
        <v>3</v>
      </c>
      <c r="I82" s="11">
        <f t="shared" si="9"/>
        <v>0.54</v>
      </c>
      <c r="J82" s="17">
        <f aca="true" t="shared" si="10" ref="J82:J94">(E82/F82)*I82*H82*C82</f>
        <v>159.88622399999997</v>
      </c>
      <c r="K82" s="17">
        <f t="shared" si="6"/>
        <v>1973.9039999999998</v>
      </c>
      <c r="L82" s="17">
        <f t="shared" si="7"/>
        <v>8.1</v>
      </c>
      <c r="M82" s="11">
        <v>8</v>
      </c>
    </row>
    <row r="83" spans="1:13" ht="15">
      <c r="A83" s="11"/>
      <c r="B83" s="11">
        <v>63</v>
      </c>
      <c r="C83" s="11">
        <v>50.1</v>
      </c>
      <c r="D83" s="11">
        <v>13</v>
      </c>
      <c r="E83" s="11">
        <v>30.09</v>
      </c>
      <c r="F83" s="11">
        <v>20</v>
      </c>
      <c r="G83" s="11">
        <v>17</v>
      </c>
      <c r="H83" s="11">
        <f t="shared" si="8"/>
        <v>3</v>
      </c>
      <c r="I83" s="11">
        <f t="shared" si="9"/>
        <v>0.4680000000000001</v>
      </c>
      <c r="J83" s="17">
        <f t="shared" si="10"/>
        <v>105.8271318</v>
      </c>
      <c r="K83" s="17">
        <f t="shared" si="6"/>
        <v>1507.509</v>
      </c>
      <c r="L83" s="17">
        <f t="shared" si="7"/>
        <v>7.02</v>
      </c>
      <c r="M83" s="11">
        <v>7</v>
      </c>
    </row>
    <row r="84" spans="1:13" ht="15">
      <c r="A84" s="11"/>
      <c r="B84" s="11">
        <v>64</v>
      </c>
      <c r="C84" s="11">
        <v>65.6</v>
      </c>
      <c r="D84" s="11">
        <v>15</v>
      </c>
      <c r="E84" s="11">
        <v>30.09</v>
      </c>
      <c r="F84" s="11">
        <v>20</v>
      </c>
      <c r="G84" s="11">
        <v>17</v>
      </c>
      <c r="H84" s="11">
        <f t="shared" si="8"/>
        <v>3</v>
      </c>
      <c r="I84" s="11">
        <f t="shared" si="9"/>
        <v>0.54</v>
      </c>
      <c r="J84" s="17">
        <f t="shared" si="10"/>
        <v>159.88622399999997</v>
      </c>
      <c r="K84" s="17">
        <f t="shared" si="6"/>
        <v>1973.9039999999998</v>
      </c>
      <c r="L84" s="17">
        <f t="shared" si="7"/>
        <v>8.1</v>
      </c>
      <c r="M84" s="11">
        <v>8</v>
      </c>
    </row>
    <row r="85" spans="1:13" ht="15">
      <c r="A85" s="11"/>
      <c r="B85" s="11">
        <v>75</v>
      </c>
      <c r="C85" s="11">
        <v>50.1</v>
      </c>
      <c r="D85" s="11">
        <v>13</v>
      </c>
      <c r="E85" s="11">
        <v>30.09</v>
      </c>
      <c r="F85" s="11">
        <v>20</v>
      </c>
      <c r="G85" s="11">
        <v>17</v>
      </c>
      <c r="H85" s="11">
        <f t="shared" si="8"/>
        <v>3</v>
      </c>
      <c r="I85" s="11">
        <f t="shared" si="9"/>
        <v>0.4680000000000001</v>
      </c>
      <c r="J85" s="17">
        <f t="shared" si="10"/>
        <v>105.8271318</v>
      </c>
      <c r="K85" s="17">
        <f t="shared" si="6"/>
        <v>1507.509</v>
      </c>
      <c r="L85" s="17">
        <f t="shared" si="7"/>
        <v>7.02</v>
      </c>
      <c r="M85" s="11">
        <v>7</v>
      </c>
    </row>
    <row r="86" spans="1:13" ht="15">
      <c r="A86" s="11"/>
      <c r="B86" s="11">
        <v>76</v>
      </c>
      <c r="C86" s="11">
        <v>65.6</v>
      </c>
      <c r="D86" s="11">
        <v>15</v>
      </c>
      <c r="E86" s="11">
        <v>30.09</v>
      </c>
      <c r="F86" s="11">
        <v>20</v>
      </c>
      <c r="G86" s="11">
        <v>17</v>
      </c>
      <c r="H86" s="11">
        <f t="shared" si="8"/>
        <v>3</v>
      </c>
      <c r="I86" s="11">
        <f t="shared" si="9"/>
        <v>0.54</v>
      </c>
      <c r="J86" s="17">
        <f t="shared" si="10"/>
        <v>159.88622399999997</v>
      </c>
      <c r="K86" s="17">
        <f t="shared" si="6"/>
        <v>1973.9039999999998</v>
      </c>
      <c r="L86" s="17">
        <f t="shared" si="7"/>
        <v>8.1</v>
      </c>
      <c r="M86" s="11">
        <v>8</v>
      </c>
    </row>
    <row r="87" spans="1:13" ht="15">
      <c r="A87" s="11"/>
      <c r="B87" s="11">
        <v>80</v>
      </c>
      <c r="C87" s="11">
        <v>65.6</v>
      </c>
      <c r="D87" s="11">
        <v>15</v>
      </c>
      <c r="E87" s="11">
        <v>30.09</v>
      </c>
      <c r="F87" s="11">
        <v>20</v>
      </c>
      <c r="G87" s="11">
        <v>17</v>
      </c>
      <c r="H87" s="11">
        <f t="shared" si="8"/>
        <v>3</v>
      </c>
      <c r="I87" s="11">
        <f t="shared" si="9"/>
        <v>0.54</v>
      </c>
      <c r="J87" s="17">
        <f t="shared" si="10"/>
        <v>159.88622399999997</v>
      </c>
      <c r="K87" s="17">
        <f t="shared" si="6"/>
        <v>1973.9039999999998</v>
      </c>
      <c r="L87" s="17">
        <f t="shared" si="7"/>
        <v>8.1</v>
      </c>
      <c r="M87" s="11">
        <v>9</v>
      </c>
    </row>
    <row r="88" spans="1:13" ht="15">
      <c r="A88" s="11"/>
      <c r="B88" s="11">
        <v>119</v>
      </c>
      <c r="C88" s="11">
        <v>49.8</v>
      </c>
      <c r="D88" s="11">
        <v>4</v>
      </c>
      <c r="E88" s="11">
        <v>30.09</v>
      </c>
      <c r="F88" s="11">
        <v>20</v>
      </c>
      <c r="G88" s="11">
        <v>17</v>
      </c>
      <c r="H88" s="11">
        <f t="shared" si="8"/>
        <v>3</v>
      </c>
      <c r="I88" s="11">
        <f t="shared" si="9"/>
        <v>0.14400000000000002</v>
      </c>
      <c r="J88" s="17">
        <f t="shared" si="10"/>
        <v>32.3672112</v>
      </c>
      <c r="K88" s="17">
        <f t="shared" si="6"/>
        <v>1498.482</v>
      </c>
      <c r="L88" s="17">
        <f t="shared" si="7"/>
        <v>2.16</v>
      </c>
      <c r="M88" s="11">
        <v>2</v>
      </c>
    </row>
    <row r="89" spans="1:13" ht="15">
      <c r="A89" s="11" t="s">
        <v>339</v>
      </c>
      <c r="B89" s="11">
        <v>45</v>
      </c>
      <c r="C89" s="11">
        <v>61.2</v>
      </c>
      <c r="D89" s="11">
        <v>5</v>
      </c>
      <c r="E89" s="11">
        <v>30.09</v>
      </c>
      <c r="F89" s="11">
        <v>20</v>
      </c>
      <c r="G89" s="11">
        <v>17</v>
      </c>
      <c r="H89" s="11">
        <f t="shared" si="8"/>
        <v>3</v>
      </c>
      <c r="I89" s="11">
        <f t="shared" si="9"/>
        <v>0.18000000000000002</v>
      </c>
      <c r="J89" s="17">
        <f t="shared" si="10"/>
        <v>49.720716</v>
      </c>
      <c r="K89" s="17">
        <f t="shared" si="6"/>
        <v>1841.508</v>
      </c>
      <c r="L89" s="17">
        <f t="shared" si="7"/>
        <v>2.7</v>
      </c>
      <c r="M89" s="11">
        <v>3</v>
      </c>
    </row>
    <row r="90" spans="1:13" ht="15">
      <c r="A90" s="11"/>
      <c r="B90" s="11">
        <v>48</v>
      </c>
      <c r="C90" s="11">
        <v>67.9</v>
      </c>
      <c r="D90" s="11">
        <v>6</v>
      </c>
      <c r="E90" s="11">
        <v>30.09</v>
      </c>
      <c r="F90" s="11">
        <v>20</v>
      </c>
      <c r="G90" s="11">
        <v>17</v>
      </c>
      <c r="H90" s="11">
        <f t="shared" si="8"/>
        <v>3</v>
      </c>
      <c r="I90" s="11">
        <f t="shared" si="9"/>
        <v>0.21600000000000003</v>
      </c>
      <c r="J90" s="17">
        <f t="shared" si="10"/>
        <v>66.19679640000001</v>
      </c>
      <c r="K90" s="17">
        <f t="shared" si="6"/>
        <v>2043.111</v>
      </c>
      <c r="L90" s="17">
        <f t="shared" si="7"/>
        <v>3.2400000000000007</v>
      </c>
      <c r="M90" s="11">
        <v>3</v>
      </c>
    </row>
    <row r="91" spans="1:13" ht="15">
      <c r="A91" s="17">
        <f>J89+J90+J91+J92+J93</f>
        <v>291.012426</v>
      </c>
      <c r="B91" s="11">
        <v>53</v>
      </c>
      <c r="C91" s="11">
        <v>67.1</v>
      </c>
      <c r="D91" s="11">
        <v>6</v>
      </c>
      <c r="E91" s="11">
        <v>30.09</v>
      </c>
      <c r="F91" s="11">
        <v>20</v>
      </c>
      <c r="G91" s="11">
        <v>17</v>
      </c>
      <c r="H91" s="11">
        <f t="shared" si="8"/>
        <v>3</v>
      </c>
      <c r="I91" s="11">
        <f t="shared" si="9"/>
        <v>0.21600000000000003</v>
      </c>
      <c r="J91" s="17">
        <f t="shared" si="10"/>
        <v>65.4168636</v>
      </c>
      <c r="K91" s="17">
        <f t="shared" si="6"/>
        <v>2019.0389999999998</v>
      </c>
      <c r="L91" s="17">
        <f t="shared" si="7"/>
        <v>3.2400000000000007</v>
      </c>
      <c r="M91" s="11">
        <v>3</v>
      </c>
    </row>
    <row r="92" spans="1:13" ht="15">
      <c r="A92" s="11"/>
      <c r="B92" s="11">
        <v>54</v>
      </c>
      <c r="C92" s="11">
        <v>67.5</v>
      </c>
      <c r="D92" s="11">
        <v>5</v>
      </c>
      <c r="E92" s="11">
        <v>30.09</v>
      </c>
      <c r="F92" s="11">
        <v>20</v>
      </c>
      <c r="G92" s="11">
        <v>17</v>
      </c>
      <c r="H92" s="11">
        <f t="shared" si="8"/>
        <v>3</v>
      </c>
      <c r="I92" s="11">
        <f t="shared" si="9"/>
        <v>0.18000000000000002</v>
      </c>
      <c r="J92" s="17">
        <f t="shared" si="10"/>
        <v>54.839025</v>
      </c>
      <c r="K92" s="17">
        <f t="shared" si="6"/>
        <v>2031.075</v>
      </c>
      <c r="L92" s="17">
        <f t="shared" si="7"/>
        <v>2.7</v>
      </c>
      <c r="M92" s="11">
        <v>3</v>
      </c>
    </row>
    <row r="93" spans="1:13" ht="15">
      <c r="A93" s="11"/>
      <c r="B93" s="11">
        <v>57</v>
      </c>
      <c r="C93" s="11">
        <v>67.5</v>
      </c>
      <c r="D93" s="11">
        <v>5</v>
      </c>
      <c r="E93" s="11">
        <v>30.09</v>
      </c>
      <c r="F93" s="11">
        <v>20</v>
      </c>
      <c r="G93" s="11">
        <v>17</v>
      </c>
      <c r="H93" s="11">
        <f t="shared" si="8"/>
        <v>3</v>
      </c>
      <c r="I93" s="11">
        <f t="shared" si="9"/>
        <v>0.18000000000000002</v>
      </c>
      <c r="J93" s="17">
        <f t="shared" si="10"/>
        <v>54.839025</v>
      </c>
      <c r="K93" s="17">
        <f t="shared" si="6"/>
        <v>2031.075</v>
      </c>
      <c r="L93" s="17">
        <f t="shared" si="7"/>
        <v>2.7</v>
      </c>
      <c r="M93" s="11">
        <v>3</v>
      </c>
    </row>
    <row r="94" spans="1:13" ht="15">
      <c r="A94" s="11" t="s">
        <v>341</v>
      </c>
      <c r="B94" s="11">
        <v>12</v>
      </c>
      <c r="C94" s="11">
        <v>70.4</v>
      </c>
      <c r="D94" s="11">
        <v>4</v>
      </c>
      <c r="E94" s="11">
        <v>30.09</v>
      </c>
      <c r="F94" s="11">
        <v>20</v>
      </c>
      <c r="G94" s="11">
        <v>17</v>
      </c>
      <c r="H94" s="11">
        <f t="shared" si="8"/>
        <v>3</v>
      </c>
      <c r="I94" s="11">
        <f t="shared" si="9"/>
        <v>0.14400000000000002</v>
      </c>
      <c r="J94" s="17">
        <f t="shared" si="10"/>
        <v>45.75605760000001</v>
      </c>
      <c r="K94" s="11">
        <f t="shared" si="6"/>
        <v>2118.3360000000002</v>
      </c>
      <c r="L94" s="11">
        <f t="shared" si="7"/>
        <v>2.1600000000000006</v>
      </c>
      <c r="M94" s="11">
        <v>2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2.75390625" style="10" customWidth="1"/>
    <col min="2" max="2" width="11.75390625" style="10" customWidth="1"/>
    <col min="3" max="3" width="9.625" style="10" bestFit="1" customWidth="1"/>
    <col min="4" max="4" width="10.875" style="10" customWidth="1"/>
    <col min="5" max="5" width="9.875" style="10" customWidth="1"/>
    <col min="6" max="6" width="10.75390625" style="10" customWidth="1"/>
    <col min="7" max="7" width="8.625" style="10" customWidth="1"/>
    <col min="8" max="8" width="12.875" style="15" customWidth="1"/>
    <col min="9" max="9" width="14.125" style="15" customWidth="1"/>
    <col min="10" max="10" width="15.875" style="15" customWidth="1"/>
    <col min="11" max="16384" width="9.125" style="10" customWidth="1"/>
  </cols>
  <sheetData>
    <row r="1" spans="1:10" ht="44.25" customHeight="1">
      <c r="A1" s="44" t="s">
        <v>356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.75" customHeight="1">
      <c r="A2" s="12" t="s">
        <v>158</v>
      </c>
      <c r="B2" s="12" t="s">
        <v>175</v>
      </c>
      <c r="C2" s="12" t="s">
        <v>176</v>
      </c>
      <c r="D2" s="12" t="s">
        <v>177</v>
      </c>
      <c r="E2" s="12" t="s">
        <v>181</v>
      </c>
      <c r="F2" s="12" t="s">
        <v>178</v>
      </c>
      <c r="G2" s="38" t="s">
        <v>182</v>
      </c>
      <c r="H2" s="19" t="s">
        <v>183</v>
      </c>
      <c r="I2" s="16" t="s">
        <v>179</v>
      </c>
      <c r="J2" s="16" t="s">
        <v>180</v>
      </c>
    </row>
    <row r="3" spans="1:10" ht="15">
      <c r="A3" s="11" t="s">
        <v>350</v>
      </c>
      <c r="B3" s="17">
        <v>73.6</v>
      </c>
      <c r="C3" s="11">
        <v>33.07</v>
      </c>
      <c r="D3" s="11">
        <v>22</v>
      </c>
      <c r="E3" s="11">
        <v>16.4</v>
      </c>
      <c r="F3" s="11">
        <f>D3-E3</f>
        <v>5.600000000000001</v>
      </c>
      <c r="G3" s="11">
        <f>24*55*0.0015</f>
        <v>1.98</v>
      </c>
      <c r="H3" s="17">
        <f>(C3/D3)*G3*F3*B3</f>
        <v>1226.7118080000002</v>
      </c>
      <c r="I3" s="17">
        <f>B3*C3</f>
        <v>2433.9519999999998</v>
      </c>
      <c r="J3" s="17">
        <f>H3/I3*100</f>
        <v>50.40000000000001</v>
      </c>
    </row>
    <row r="4" spans="1:10" ht="15">
      <c r="A4" s="11" t="s">
        <v>351</v>
      </c>
      <c r="B4" s="17">
        <v>65.6</v>
      </c>
      <c r="C4" s="11">
        <v>33.07</v>
      </c>
      <c r="D4" s="11">
        <v>22</v>
      </c>
      <c r="E4" s="11">
        <v>17</v>
      </c>
      <c r="F4" s="11">
        <f>D4-E4</f>
        <v>5</v>
      </c>
      <c r="G4" s="11">
        <f>24*55*0.0015</f>
        <v>1.98</v>
      </c>
      <c r="H4" s="17">
        <f>(C4/D4)*G4*F4*B4</f>
        <v>976.2264</v>
      </c>
      <c r="I4" s="17">
        <f>B4*C4</f>
        <v>2169.392</v>
      </c>
      <c r="J4" s="17">
        <f>H4/I4*100</f>
        <v>45.00000000000001</v>
      </c>
    </row>
    <row r="6" spans="1:10" ht="18" customHeight="1">
      <c r="A6" s="44" t="s">
        <v>356</v>
      </c>
      <c r="B6" s="45"/>
      <c r="C6" s="45"/>
      <c r="D6" s="45"/>
      <c r="E6" s="45"/>
      <c r="F6" s="45"/>
      <c r="G6" s="45"/>
      <c r="H6" s="45"/>
      <c r="I6" s="45"/>
      <c r="J6" s="45"/>
    </row>
    <row r="7" spans="1:4" ht="18">
      <c r="A7" s="33" t="s">
        <v>357</v>
      </c>
      <c r="B7" s="33"/>
      <c r="C7" s="33"/>
      <c r="D7" s="33"/>
    </row>
    <row r="8" spans="1:10" ht="30.75" customHeight="1">
      <c r="A8" s="12" t="s">
        <v>158</v>
      </c>
      <c r="B8" s="12" t="s">
        <v>175</v>
      </c>
      <c r="C8" s="12" t="s">
        <v>176</v>
      </c>
      <c r="D8" s="12" t="s">
        <v>177</v>
      </c>
      <c r="E8" s="12" t="s">
        <v>181</v>
      </c>
      <c r="F8" s="12" t="s">
        <v>178</v>
      </c>
      <c r="G8" s="38" t="s">
        <v>182</v>
      </c>
      <c r="H8" s="19" t="s">
        <v>183</v>
      </c>
      <c r="I8" s="16" t="s">
        <v>179</v>
      </c>
      <c r="J8" s="16" t="s">
        <v>180</v>
      </c>
    </row>
    <row r="9" spans="1:10" ht="15">
      <c r="A9" s="11" t="s">
        <v>352</v>
      </c>
      <c r="B9" s="17">
        <v>41.5</v>
      </c>
      <c r="C9" s="11">
        <v>33.07</v>
      </c>
      <c r="D9" s="11">
        <v>22</v>
      </c>
      <c r="E9" s="11">
        <v>18.83</v>
      </c>
      <c r="F9" s="11">
        <f>D9-E9</f>
        <v>3.1700000000000017</v>
      </c>
      <c r="G9" s="11">
        <f>24*7*0.0015</f>
        <v>0.252</v>
      </c>
      <c r="H9" s="17">
        <f>(C9/D9)*G9*F9*B9</f>
        <v>49.83327319090912</v>
      </c>
      <c r="I9" s="17">
        <f>B9*C9</f>
        <v>1372.405</v>
      </c>
      <c r="J9" s="17">
        <f>H9/I9*100</f>
        <v>3.631090909090911</v>
      </c>
    </row>
    <row r="10" spans="1:10" ht="15">
      <c r="A10" s="11" t="s">
        <v>353</v>
      </c>
      <c r="B10" s="17">
        <v>41.5</v>
      </c>
      <c r="C10" s="11">
        <v>33.07</v>
      </c>
      <c r="D10" s="11">
        <v>22</v>
      </c>
      <c r="E10" s="11">
        <v>19.6</v>
      </c>
      <c r="F10" s="11">
        <f>D10-E10</f>
        <v>2.3999999999999986</v>
      </c>
      <c r="G10" s="11">
        <f>24*7*0.0015</f>
        <v>0.252</v>
      </c>
      <c r="H10" s="17">
        <f>(C10/D10)*G10*F10*B10</f>
        <v>37.728661090909064</v>
      </c>
      <c r="I10" s="17">
        <f>B10*C10</f>
        <v>1372.405</v>
      </c>
      <c r="J10" s="17">
        <f>H10/I10*100</f>
        <v>2.7490909090909073</v>
      </c>
    </row>
    <row r="11" spans="1:10" ht="15">
      <c r="A11" s="11" t="s">
        <v>354</v>
      </c>
      <c r="B11" s="17">
        <v>44.7</v>
      </c>
      <c r="C11" s="11">
        <v>33.07</v>
      </c>
      <c r="D11" s="11">
        <v>20</v>
      </c>
      <c r="E11" s="11">
        <v>16.25</v>
      </c>
      <c r="F11" s="11">
        <f>D11-E11</f>
        <v>3.75</v>
      </c>
      <c r="G11" s="11">
        <f>24*7*0.0015</f>
        <v>0.252</v>
      </c>
      <c r="H11" s="17">
        <f>(C11/D11)*G11*F11*B11</f>
        <v>69.84632025</v>
      </c>
      <c r="I11" s="17">
        <f>B11*C11</f>
        <v>1478.229</v>
      </c>
      <c r="J11" s="17">
        <f>H11/I11*100</f>
        <v>4.725</v>
      </c>
    </row>
    <row r="12" spans="1:10" ht="15">
      <c r="A12" s="11" t="s">
        <v>355</v>
      </c>
      <c r="B12" s="17">
        <v>62.2</v>
      </c>
      <c r="C12" s="11">
        <v>33.07</v>
      </c>
      <c r="D12" s="11">
        <v>20</v>
      </c>
      <c r="E12" s="11">
        <v>16.8</v>
      </c>
      <c r="F12" s="11">
        <f>D12-E12</f>
        <v>3.1999999999999993</v>
      </c>
      <c r="G12" s="11">
        <f>24*7*0.0015</f>
        <v>0.252</v>
      </c>
      <c r="H12" s="17">
        <f>(C12/D12)*G12*F12*B12</f>
        <v>82.93638527999998</v>
      </c>
      <c r="I12" s="17">
        <f>B12*C12</f>
        <v>2056.954</v>
      </c>
      <c r="J12" s="17">
        <f>H12/I12*100</f>
        <v>4.031999999999999</v>
      </c>
    </row>
  </sheetData>
  <sheetProtection/>
  <mergeCells count="2">
    <mergeCell ref="A1:J1"/>
    <mergeCell ref="A6:J6"/>
  </mergeCells>
  <printOptions/>
  <pageMargins left="0.75" right="0.18" top="0.44" bottom="0.53" header="0.27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7">
      <selection activeCell="B1" sqref="B1:G1"/>
    </sheetView>
  </sheetViews>
  <sheetFormatPr defaultColWidth="9.00390625" defaultRowHeight="12.75"/>
  <cols>
    <col min="1" max="1" width="6.875" style="10" customWidth="1"/>
    <col min="2" max="2" width="5.25390625" style="10" customWidth="1"/>
    <col min="3" max="3" width="27.00390625" style="10" customWidth="1"/>
    <col min="4" max="4" width="16.125" style="10" customWidth="1"/>
    <col min="5" max="5" width="17.125" style="10" customWidth="1"/>
    <col min="6" max="6" width="14.00390625" style="10" customWidth="1"/>
    <col min="7" max="7" width="16.125" style="10" customWidth="1"/>
    <col min="8" max="16384" width="9.125" style="10" customWidth="1"/>
  </cols>
  <sheetData>
    <row r="1" spans="2:7" ht="84.75" customHeight="1">
      <c r="B1" s="46" t="s">
        <v>344</v>
      </c>
      <c r="C1" s="47"/>
      <c r="D1" s="47"/>
      <c r="E1" s="47"/>
      <c r="F1" s="47"/>
      <c r="G1" s="47"/>
    </row>
    <row r="2" spans="2:7" ht="45" customHeight="1">
      <c r="B2" s="11"/>
      <c r="C2" s="12" t="s">
        <v>158</v>
      </c>
      <c r="D2" s="12" t="s">
        <v>159</v>
      </c>
      <c r="E2" s="12" t="s">
        <v>160</v>
      </c>
      <c r="F2" s="12" t="s">
        <v>161</v>
      </c>
      <c r="G2" s="12" t="s">
        <v>162</v>
      </c>
    </row>
    <row r="3" spans="1:7" ht="15">
      <c r="A3" s="10">
        <v>1</v>
      </c>
      <c r="B3" s="11" t="s">
        <v>172</v>
      </c>
      <c r="C3" s="11" t="s">
        <v>168</v>
      </c>
      <c r="D3" s="11" t="s">
        <v>169</v>
      </c>
      <c r="E3" s="11" t="s">
        <v>170</v>
      </c>
      <c r="F3" s="11" t="s">
        <v>171</v>
      </c>
      <c r="G3" s="11" t="s">
        <v>167</v>
      </c>
    </row>
    <row r="4" spans="1:7" ht="15">
      <c r="A4" s="11">
        <v>2</v>
      </c>
      <c r="B4" s="14">
        <v>0</v>
      </c>
      <c r="C4" s="11" t="s">
        <v>152</v>
      </c>
      <c r="D4" s="11" t="s">
        <v>153</v>
      </c>
      <c r="E4" s="11" t="s">
        <v>154</v>
      </c>
      <c r="F4" s="13">
        <v>39777</v>
      </c>
      <c r="G4" s="11" t="s">
        <v>76</v>
      </c>
    </row>
    <row r="5" spans="1:7" ht="15">
      <c r="A5" s="10">
        <v>3</v>
      </c>
      <c r="B5" s="14"/>
      <c r="C5" s="11" t="s">
        <v>116</v>
      </c>
      <c r="D5" s="11" t="s">
        <v>117</v>
      </c>
      <c r="E5" s="11" t="s">
        <v>74</v>
      </c>
      <c r="F5" s="11" t="s">
        <v>118</v>
      </c>
      <c r="G5" s="11" t="s">
        <v>76</v>
      </c>
    </row>
    <row r="6" spans="1:7" ht="15">
      <c r="A6" s="11">
        <v>4</v>
      </c>
      <c r="B6" s="14"/>
      <c r="C6" s="11" t="s">
        <v>123</v>
      </c>
      <c r="D6" s="11" t="s">
        <v>122</v>
      </c>
      <c r="E6" s="11" t="s">
        <v>124</v>
      </c>
      <c r="F6" s="11" t="s">
        <v>125</v>
      </c>
      <c r="G6" s="11" t="s">
        <v>76</v>
      </c>
    </row>
    <row r="7" spans="1:7" ht="15">
      <c r="A7" s="10">
        <v>5</v>
      </c>
      <c r="B7" s="14"/>
      <c r="C7" s="11" t="s">
        <v>77</v>
      </c>
      <c r="D7" s="11" t="s">
        <v>78</v>
      </c>
      <c r="E7" s="11" t="s">
        <v>79</v>
      </c>
      <c r="F7" s="11" t="s">
        <v>80</v>
      </c>
      <c r="G7" s="11" t="s">
        <v>76</v>
      </c>
    </row>
    <row r="8" spans="1:7" ht="15">
      <c r="A8" s="11">
        <v>6</v>
      </c>
      <c r="B8" s="14"/>
      <c r="C8" s="11" t="s">
        <v>148</v>
      </c>
      <c r="D8" s="11" t="s">
        <v>149</v>
      </c>
      <c r="E8" s="11" t="s">
        <v>150</v>
      </c>
      <c r="F8" s="11" t="s">
        <v>151</v>
      </c>
      <c r="G8" s="11" t="s">
        <v>76</v>
      </c>
    </row>
    <row r="9" spans="1:7" ht="15">
      <c r="A9" s="10">
        <v>7</v>
      </c>
      <c r="B9" s="14"/>
      <c r="C9" s="11" t="s">
        <v>156</v>
      </c>
      <c r="D9" s="11" t="s">
        <v>155</v>
      </c>
      <c r="E9" s="13">
        <v>26199</v>
      </c>
      <c r="F9" s="11" t="s">
        <v>157</v>
      </c>
      <c r="G9" s="11" t="s">
        <v>76</v>
      </c>
    </row>
    <row r="10" spans="1:7" ht="15">
      <c r="A10" s="11">
        <v>8</v>
      </c>
      <c r="B10" s="14"/>
      <c r="C10" s="11" t="s">
        <v>145</v>
      </c>
      <c r="D10" s="11" t="s">
        <v>144</v>
      </c>
      <c r="E10" s="11" t="s">
        <v>146</v>
      </c>
      <c r="F10" s="11" t="s">
        <v>147</v>
      </c>
      <c r="G10" s="11" t="s">
        <v>76</v>
      </c>
    </row>
    <row r="11" spans="1:7" ht="15">
      <c r="A11" s="10">
        <v>9</v>
      </c>
      <c r="B11" s="14"/>
      <c r="C11" s="11" t="s">
        <v>141</v>
      </c>
      <c r="D11" s="11" t="s">
        <v>142</v>
      </c>
      <c r="E11" s="11">
        <v>89278777165</v>
      </c>
      <c r="F11" s="11" t="s">
        <v>143</v>
      </c>
      <c r="G11" s="11" t="s">
        <v>76</v>
      </c>
    </row>
    <row r="12" spans="1:7" ht="15">
      <c r="A12" s="11">
        <v>10</v>
      </c>
      <c r="B12" s="14"/>
      <c r="C12" s="11" t="s">
        <v>137</v>
      </c>
      <c r="D12" s="11" t="s">
        <v>138</v>
      </c>
      <c r="E12" s="11" t="s">
        <v>139</v>
      </c>
      <c r="F12" s="11" t="s">
        <v>140</v>
      </c>
      <c r="G12" s="11" t="s">
        <v>76</v>
      </c>
    </row>
    <row r="13" spans="1:7" ht="15">
      <c r="A13" s="10">
        <v>11</v>
      </c>
      <c r="B13" s="14"/>
      <c r="C13" s="11" t="s">
        <v>134</v>
      </c>
      <c r="D13" s="11" t="s">
        <v>135</v>
      </c>
      <c r="E13" s="11" t="s">
        <v>136</v>
      </c>
      <c r="F13" s="11" t="s">
        <v>133</v>
      </c>
      <c r="G13" s="11" t="s">
        <v>76</v>
      </c>
    </row>
    <row r="14" spans="1:7" ht="15">
      <c r="A14" s="11">
        <v>12</v>
      </c>
      <c r="B14" s="14"/>
      <c r="C14" s="11" t="s">
        <v>130</v>
      </c>
      <c r="D14" s="11" t="s">
        <v>131</v>
      </c>
      <c r="E14" s="11" t="s">
        <v>132</v>
      </c>
      <c r="F14" s="11" t="s">
        <v>133</v>
      </c>
      <c r="G14" s="11" t="s">
        <v>76</v>
      </c>
    </row>
    <row r="15" spans="1:7" ht="15">
      <c r="A15" s="10">
        <v>13</v>
      </c>
      <c r="B15" s="14"/>
      <c r="C15" s="11" t="s">
        <v>126</v>
      </c>
      <c r="D15" s="11" t="s">
        <v>127</v>
      </c>
      <c r="E15" s="11" t="s">
        <v>128</v>
      </c>
      <c r="F15" s="11" t="s">
        <v>129</v>
      </c>
      <c r="G15" s="11" t="s">
        <v>76</v>
      </c>
    </row>
    <row r="16" spans="1:7" ht="15">
      <c r="A16" s="11">
        <v>14</v>
      </c>
      <c r="B16" s="14"/>
      <c r="C16" s="11" t="s">
        <v>119</v>
      </c>
      <c r="D16" s="11" t="s">
        <v>120</v>
      </c>
      <c r="E16" s="11">
        <v>89177003970</v>
      </c>
      <c r="F16" s="11" t="s">
        <v>121</v>
      </c>
      <c r="G16" s="11" t="s">
        <v>76</v>
      </c>
    </row>
    <row r="17" spans="1:7" ht="15">
      <c r="A17" s="10">
        <v>15</v>
      </c>
      <c r="B17" s="14"/>
      <c r="C17" s="11" t="s">
        <v>113</v>
      </c>
      <c r="D17" s="11" t="s">
        <v>174</v>
      </c>
      <c r="E17" s="11" t="s">
        <v>114</v>
      </c>
      <c r="F17" s="11" t="s">
        <v>115</v>
      </c>
      <c r="G17" s="11" t="s">
        <v>76</v>
      </c>
    </row>
    <row r="18" spans="1:7" ht="15">
      <c r="A18" s="11">
        <v>16</v>
      </c>
      <c r="B18" s="14"/>
      <c r="C18" s="11" t="s">
        <v>101</v>
      </c>
      <c r="D18" s="11" t="s">
        <v>102</v>
      </c>
      <c r="E18" s="11" t="s">
        <v>103</v>
      </c>
      <c r="F18" s="11" t="s">
        <v>104</v>
      </c>
      <c r="G18" s="11" t="s">
        <v>166</v>
      </c>
    </row>
    <row r="19" spans="1:7" ht="15">
      <c r="A19" s="10">
        <v>17</v>
      </c>
      <c r="B19" s="14"/>
      <c r="C19" s="11" t="s">
        <v>85</v>
      </c>
      <c r="D19" s="11" t="s">
        <v>86</v>
      </c>
      <c r="E19" s="11" t="s">
        <v>87</v>
      </c>
      <c r="F19" s="11" t="s">
        <v>88</v>
      </c>
      <c r="G19" s="11" t="s">
        <v>164</v>
      </c>
    </row>
    <row r="20" spans="1:7" ht="15">
      <c r="A20" s="11">
        <v>18</v>
      </c>
      <c r="B20" s="14">
        <v>0</v>
      </c>
      <c r="C20" s="11" t="s">
        <v>81</v>
      </c>
      <c r="D20" s="11" t="s">
        <v>82</v>
      </c>
      <c r="E20" s="11" t="s">
        <v>84</v>
      </c>
      <c r="F20" s="11" t="s">
        <v>83</v>
      </c>
      <c r="G20" s="11" t="s">
        <v>167</v>
      </c>
    </row>
    <row r="21" spans="1:7" ht="15">
      <c r="A21" s="10">
        <v>19</v>
      </c>
      <c r="B21" s="14"/>
      <c r="C21" s="11" t="s">
        <v>72</v>
      </c>
      <c r="D21" s="11" t="s">
        <v>73</v>
      </c>
      <c r="E21" s="11" t="s">
        <v>74</v>
      </c>
      <c r="F21" s="11" t="s">
        <v>75</v>
      </c>
      <c r="G21" s="11" t="s">
        <v>76</v>
      </c>
    </row>
    <row r="22" ht="15">
      <c r="A22" s="11"/>
    </row>
    <row r="23" spans="1:7" ht="15">
      <c r="A23" s="11">
        <v>1</v>
      </c>
      <c r="B23" s="14"/>
      <c r="C23" s="11" t="s">
        <v>110</v>
      </c>
      <c r="D23" s="11" t="s">
        <v>109</v>
      </c>
      <c r="E23" s="11" t="s">
        <v>111</v>
      </c>
      <c r="F23" s="11" t="s">
        <v>112</v>
      </c>
      <c r="G23" s="11" t="s">
        <v>61</v>
      </c>
    </row>
    <row r="24" spans="1:7" ht="15">
      <c r="A24" s="11">
        <v>2</v>
      </c>
      <c r="B24" s="14">
        <f>+B26</f>
        <v>0</v>
      </c>
      <c r="C24" s="11" t="s">
        <v>93</v>
      </c>
      <c r="D24" s="11" t="s">
        <v>94</v>
      </c>
      <c r="E24" s="11" t="s">
        <v>95</v>
      </c>
      <c r="F24" s="11" t="s">
        <v>96</v>
      </c>
      <c r="G24" s="11" t="s">
        <v>61</v>
      </c>
    </row>
    <row r="25" spans="1:7" ht="15">
      <c r="A25" s="11">
        <v>3</v>
      </c>
      <c r="B25" s="14">
        <v>0</v>
      </c>
      <c r="C25" s="11" t="s">
        <v>105</v>
      </c>
      <c r="D25" s="11" t="s">
        <v>106</v>
      </c>
      <c r="E25" s="11" t="s">
        <v>107</v>
      </c>
      <c r="F25" s="11" t="s">
        <v>108</v>
      </c>
      <c r="G25" s="11" t="s">
        <v>61</v>
      </c>
    </row>
    <row r="26" spans="1:7" ht="15">
      <c r="A26" s="11">
        <v>4</v>
      </c>
      <c r="B26" s="14"/>
      <c r="C26" s="11" t="s">
        <v>101</v>
      </c>
      <c r="D26" s="11" t="s">
        <v>102</v>
      </c>
      <c r="E26" s="11" t="s">
        <v>103</v>
      </c>
      <c r="F26" s="11" t="s">
        <v>104</v>
      </c>
      <c r="G26" s="11" t="s">
        <v>165</v>
      </c>
    </row>
    <row r="27" spans="1:7" ht="15">
      <c r="A27" s="11">
        <v>5</v>
      </c>
      <c r="B27" s="14">
        <v>0</v>
      </c>
      <c r="C27" s="11" t="s">
        <v>97</v>
      </c>
      <c r="D27" s="11" t="s">
        <v>98</v>
      </c>
      <c r="E27" s="11" t="s">
        <v>99</v>
      </c>
      <c r="F27" s="11" t="s">
        <v>100</v>
      </c>
      <c r="G27" s="11" t="s">
        <v>163</v>
      </c>
    </row>
    <row r="28" spans="1:7" ht="15">
      <c r="A28" s="11">
        <v>6</v>
      </c>
      <c r="B28" s="14"/>
      <c r="C28" s="11" t="s">
        <v>89</v>
      </c>
      <c r="D28" s="11" t="s">
        <v>90</v>
      </c>
      <c r="E28" s="11" t="s">
        <v>91</v>
      </c>
      <c r="F28" s="11" t="s">
        <v>92</v>
      </c>
      <c r="G28" s="11" t="s">
        <v>61</v>
      </c>
    </row>
    <row r="29" spans="1:7" ht="15">
      <c r="A29" s="11">
        <v>7</v>
      </c>
      <c r="B29" s="14"/>
      <c r="C29" s="11" t="s">
        <v>85</v>
      </c>
      <c r="D29" s="11" t="s">
        <v>86</v>
      </c>
      <c r="E29" s="11" t="s">
        <v>87</v>
      </c>
      <c r="F29" s="11" t="s">
        <v>88</v>
      </c>
      <c r="G29" s="11" t="s">
        <v>165</v>
      </c>
    </row>
    <row r="30" spans="1:7" ht="15">
      <c r="A30" s="11">
        <v>8</v>
      </c>
      <c r="B30" s="14"/>
      <c r="C30" s="11" t="s">
        <v>77</v>
      </c>
      <c r="D30" s="11" t="s">
        <v>78</v>
      </c>
      <c r="E30" s="11" t="s">
        <v>79</v>
      </c>
      <c r="F30" s="11" t="s">
        <v>80</v>
      </c>
      <c r="G30" s="11" t="s">
        <v>61</v>
      </c>
    </row>
    <row r="31" spans="1:7" ht="15">
      <c r="A31" s="11">
        <v>9</v>
      </c>
      <c r="B31" s="14"/>
      <c r="C31" s="11" t="s">
        <v>68</v>
      </c>
      <c r="D31" s="11" t="s">
        <v>69</v>
      </c>
      <c r="E31" s="11" t="s">
        <v>70</v>
      </c>
      <c r="F31" s="11" t="s">
        <v>71</v>
      </c>
      <c r="G31" s="11" t="s">
        <v>61</v>
      </c>
    </row>
    <row r="32" spans="1:7" ht="15">
      <c r="A32" s="11">
        <v>10</v>
      </c>
      <c r="B32" s="14"/>
      <c r="C32" s="11" t="s">
        <v>64</v>
      </c>
      <c r="D32" s="11" t="s">
        <v>65</v>
      </c>
      <c r="E32" s="11" t="s">
        <v>66</v>
      </c>
      <c r="F32" s="11" t="s">
        <v>67</v>
      </c>
      <c r="G32" s="11" t="s">
        <v>61</v>
      </c>
    </row>
    <row r="33" spans="1:7" ht="15">
      <c r="A33" s="11">
        <v>11</v>
      </c>
      <c r="B33" s="14"/>
      <c r="C33" s="11" t="s">
        <v>60</v>
      </c>
      <c r="D33" s="11" t="s">
        <v>62</v>
      </c>
      <c r="E33" s="11" t="s">
        <v>343</v>
      </c>
      <c r="F33" s="11" t="s">
        <v>63</v>
      </c>
      <c r="G33" s="11" t="s">
        <v>61</v>
      </c>
    </row>
    <row r="34" spans="1:7" ht="15">
      <c r="A34" s="11">
        <v>12</v>
      </c>
      <c r="B34" s="14"/>
      <c r="C34" s="11" t="s">
        <v>57</v>
      </c>
      <c r="D34" s="11" t="s">
        <v>58</v>
      </c>
      <c r="E34" s="11" t="s">
        <v>59</v>
      </c>
      <c r="F34" s="13">
        <v>40203</v>
      </c>
      <c r="G34" s="11" t="s">
        <v>61</v>
      </c>
    </row>
    <row r="37" ht="15">
      <c r="C37" s="10" t="s">
        <v>173</v>
      </c>
    </row>
  </sheetData>
  <sheetProtection/>
  <mergeCells count="1">
    <mergeCell ref="B1:G1"/>
  </mergeCells>
  <printOptions/>
  <pageMargins left="0.51" right="0.2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6">
      <selection activeCell="M27" sqref="M27"/>
    </sheetView>
  </sheetViews>
  <sheetFormatPr defaultColWidth="9.00390625" defaultRowHeight="12.75"/>
  <cols>
    <col min="1" max="1" width="7.00390625" style="10" customWidth="1"/>
    <col min="2" max="2" width="30.00390625" style="10" customWidth="1"/>
    <col min="3" max="3" width="11.00390625" style="10" customWidth="1"/>
    <col min="4" max="4" width="14.125" style="10" customWidth="1"/>
    <col min="5" max="5" width="14.625" style="10" hidden="1" customWidth="1"/>
    <col min="6" max="6" width="13.75390625" style="10" hidden="1" customWidth="1"/>
    <col min="7" max="9" width="9.125" style="10" customWidth="1"/>
    <col min="10" max="10" width="13.125" style="10" customWidth="1"/>
    <col min="11" max="16384" width="9.125" style="10" customWidth="1"/>
  </cols>
  <sheetData>
    <row r="1" ht="36.75" customHeight="1">
      <c r="B1" s="33" t="s">
        <v>332</v>
      </c>
    </row>
    <row r="2" spans="1:10" ht="26.25" customHeight="1">
      <c r="A2" s="34"/>
      <c r="B2" s="11" t="s">
        <v>158</v>
      </c>
      <c r="C2" s="11" t="s">
        <v>281</v>
      </c>
      <c r="D2" s="11" t="s">
        <v>282</v>
      </c>
      <c r="E2" s="11" t="s">
        <v>302</v>
      </c>
      <c r="F2" s="11"/>
      <c r="G2" s="11"/>
      <c r="H2" s="11" t="s">
        <v>304</v>
      </c>
      <c r="I2" s="11"/>
      <c r="J2" s="37" t="s">
        <v>328</v>
      </c>
    </row>
    <row r="3" spans="1:10" ht="15">
      <c r="A3" s="34"/>
      <c r="B3" s="11" t="s">
        <v>287</v>
      </c>
      <c r="C3" s="11">
        <v>3000</v>
      </c>
      <c r="D3" s="11">
        <v>381</v>
      </c>
      <c r="E3" s="11"/>
      <c r="F3" s="11">
        <f>C3-D3</f>
        <v>2619</v>
      </c>
      <c r="G3" s="11" t="s">
        <v>303</v>
      </c>
      <c r="H3" s="11">
        <f>C3-D3</f>
        <v>2619</v>
      </c>
      <c r="I3" s="11"/>
      <c r="J3" s="11"/>
    </row>
    <row r="4" spans="1:10" ht="15">
      <c r="A4" s="34"/>
      <c r="B4" s="11" t="s">
        <v>288</v>
      </c>
      <c r="C4" s="11">
        <v>3000</v>
      </c>
      <c r="D4" s="11">
        <v>329</v>
      </c>
      <c r="E4" s="11"/>
      <c r="F4" s="11">
        <f aca="true" t="shared" si="0" ref="F4:F24">C4-D4</f>
        <v>2671</v>
      </c>
      <c r="G4" s="11" t="s">
        <v>303</v>
      </c>
      <c r="H4" s="11">
        <f aca="true" t="shared" si="1" ref="H4:H26">C4-D4</f>
        <v>2671</v>
      </c>
      <c r="I4" s="11"/>
      <c r="J4" s="11"/>
    </row>
    <row r="5" spans="1:10" ht="15">
      <c r="A5" s="34"/>
      <c r="B5" s="11" t="s">
        <v>300</v>
      </c>
      <c r="C5" s="11">
        <v>1800</v>
      </c>
      <c r="D5" s="11"/>
      <c r="E5" s="11"/>
      <c r="F5" s="11">
        <f>C5-D5</f>
        <v>1800</v>
      </c>
      <c r="G5" s="11"/>
      <c r="H5" s="11">
        <f t="shared" si="1"/>
        <v>1800</v>
      </c>
      <c r="I5" s="11"/>
      <c r="J5" s="11">
        <v>1800</v>
      </c>
    </row>
    <row r="6" spans="1:10" ht="15">
      <c r="A6" s="34"/>
      <c r="B6" s="11" t="s">
        <v>283</v>
      </c>
      <c r="C6" s="11">
        <v>1100</v>
      </c>
      <c r="D6" s="11">
        <v>715</v>
      </c>
      <c r="E6" s="11" t="s">
        <v>330</v>
      </c>
      <c r="F6" s="11">
        <f t="shared" si="0"/>
        <v>385</v>
      </c>
      <c r="G6" s="11" t="s">
        <v>303</v>
      </c>
      <c r="H6" s="11">
        <f>C6-D6</f>
        <v>385</v>
      </c>
      <c r="I6" s="11"/>
      <c r="J6" s="11">
        <v>400</v>
      </c>
    </row>
    <row r="7" spans="1:10" ht="15">
      <c r="A7" s="34"/>
      <c r="B7" s="11" t="s">
        <v>289</v>
      </c>
      <c r="C7" s="11">
        <v>800</v>
      </c>
      <c r="D7" s="11">
        <v>585</v>
      </c>
      <c r="E7" s="11"/>
      <c r="F7" s="11">
        <f t="shared" si="0"/>
        <v>215</v>
      </c>
      <c r="G7" s="11" t="s">
        <v>303</v>
      </c>
      <c r="H7" s="11">
        <f t="shared" si="1"/>
        <v>215</v>
      </c>
      <c r="I7" s="11"/>
      <c r="J7" s="11"/>
    </row>
    <row r="8" spans="1:10" ht="15">
      <c r="A8" s="34"/>
      <c r="B8" s="11" t="s">
        <v>299</v>
      </c>
      <c r="C8" s="11">
        <v>300</v>
      </c>
      <c r="D8" s="11">
        <v>580</v>
      </c>
      <c r="E8" s="11"/>
      <c r="F8" s="11">
        <f t="shared" si="0"/>
        <v>-280</v>
      </c>
      <c r="G8" s="11" t="s">
        <v>303</v>
      </c>
      <c r="H8" s="11">
        <f t="shared" si="1"/>
        <v>-280</v>
      </c>
      <c r="I8" s="11"/>
      <c r="J8" s="11"/>
    </row>
    <row r="9" spans="1:10" ht="15">
      <c r="A9" s="34"/>
      <c r="B9" s="11" t="s">
        <v>284</v>
      </c>
      <c r="C9" s="11">
        <v>700</v>
      </c>
      <c r="D9" s="11">
        <v>350</v>
      </c>
      <c r="E9" s="11"/>
      <c r="F9" s="11">
        <f t="shared" si="0"/>
        <v>350</v>
      </c>
      <c r="G9" s="11" t="s">
        <v>303</v>
      </c>
      <c r="H9" s="11">
        <f t="shared" si="1"/>
        <v>350</v>
      </c>
      <c r="I9" s="11"/>
      <c r="J9" s="11"/>
    </row>
    <row r="10" spans="1:10" ht="15">
      <c r="A10" s="34"/>
      <c r="B10" s="11" t="s">
        <v>290</v>
      </c>
      <c r="C10" s="11">
        <v>2800</v>
      </c>
      <c r="D10" s="11">
        <v>659</v>
      </c>
      <c r="E10" s="11"/>
      <c r="F10" s="11">
        <f t="shared" si="0"/>
        <v>2141</v>
      </c>
      <c r="G10" s="11" t="s">
        <v>303</v>
      </c>
      <c r="H10" s="11">
        <f t="shared" si="1"/>
        <v>2141</v>
      </c>
      <c r="I10" s="11"/>
      <c r="J10" s="11">
        <v>2141</v>
      </c>
    </row>
    <row r="11" spans="1:10" ht="15">
      <c r="A11" s="34"/>
      <c r="B11" s="11" t="s">
        <v>285</v>
      </c>
      <c r="C11" s="11">
        <v>300</v>
      </c>
      <c r="D11" s="11">
        <v>855</v>
      </c>
      <c r="E11" s="11"/>
      <c r="F11" s="11">
        <f t="shared" si="0"/>
        <v>-555</v>
      </c>
      <c r="G11" s="11" t="s">
        <v>303</v>
      </c>
      <c r="H11" s="11">
        <f t="shared" si="1"/>
        <v>-555</v>
      </c>
      <c r="I11" s="11"/>
      <c r="J11" s="11"/>
    </row>
    <row r="12" spans="1:10" ht="15">
      <c r="A12" s="34"/>
      <c r="B12" s="11" t="s">
        <v>286</v>
      </c>
      <c r="C12" s="11">
        <v>1200</v>
      </c>
      <c r="D12" s="11">
        <v>324</v>
      </c>
      <c r="E12" s="11" t="s">
        <v>331</v>
      </c>
      <c r="F12" s="11">
        <f t="shared" si="0"/>
        <v>876</v>
      </c>
      <c r="G12" s="11"/>
      <c r="H12" s="11">
        <f t="shared" si="1"/>
        <v>876</v>
      </c>
      <c r="I12" s="11"/>
      <c r="J12" s="11"/>
    </row>
    <row r="13" spans="1:10" ht="15">
      <c r="A13" s="34"/>
      <c r="B13" s="11"/>
      <c r="C13" s="11"/>
      <c r="D13" s="11"/>
      <c r="E13" s="11"/>
      <c r="F13" s="11"/>
      <c r="G13" s="11"/>
      <c r="H13" s="11">
        <f t="shared" si="1"/>
        <v>0</v>
      </c>
      <c r="I13" s="11"/>
      <c r="J13" s="11"/>
    </row>
    <row r="14" spans="1:10" ht="15">
      <c r="A14" s="34"/>
      <c r="B14" s="11" t="s">
        <v>291</v>
      </c>
      <c r="C14" s="11">
        <v>1200</v>
      </c>
      <c r="D14" s="11">
        <v>1006</v>
      </c>
      <c r="E14" s="11"/>
      <c r="F14" s="11">
        <f t="shared" si="0"/>
        <v>194</v>
      </c>
      <c r="G14" s="11" t="s">
        <v>303</v>
      </c>
      <c r="H14" s="11">
        <f t="shared" si="1"/>
        <v>194</v>
      </c>
      <c r="I14" s="11"/>
      <c r="J14" s="11"/>
    </row>
    <row r="15" spans="1:10" ht="15">
      <c r="A15" s="34"/>
      <c r="B15" s="11"/>
      <c r="C15" s="11"/>
      <c r="D15" s="11"/>
      <c r="E15" s="11"/>
      <c r="F15" s="11"/>
      <c r="G15" s="11"/>
      <c r="H15" s="11">
        <f t="shared" si="1"/>
        <v>0</v>
      </c>
      <c r="I15" s="11"/>
      <c r="J15" s="11"/>
    </row>
    <row r="16" spans="1:10" ht="15">
      <c r="A16" s="34"/>
      <c r="B16" s="11" t="s">
        <v>292</v>
      </c>
      <c r="C16" s="11">
        <v>1200</v>
      </c>
      <c r="D16" s="11">
        <v>1142</v>
      </c>
      <c r="E16" s="11">
        <v>141</v>
      </c>
      <c r="F16" s="11">
        <f t="shared" si="0"/>
        <v>58</v>
      </c>
      <c r="G16" s="11" t="s">
        <v>303</v>
      </c>
      <c r="H16" s="11">
        <f t="shared" si="1"/>
        <v>58</v>
      </c>
      <c r="I16" s="11"/>
      <c r="J16" s="11"/>
    </row>
    <row r="17" spans="1:11" ht="15">
      <c r="A17" s="34"/>
      <c r="B17" s="11" t="s">
        <v>293</v>
      </c>
      <c r="C17" s="11">
        <v>1500</v>
      </c>
      <c r="D17" s="11">
        <v>1383</v>
      </c>
      <c r="E17" s="11">
        <v>16</v>
      </c>
      <c r="F17" s="11">
        <f t="shared" si="0"/>
        <v>117</v>
      </c>
      <c r="G17" s="11" t="s">
        <v>303</v>
      </c>
      <c r="H17" s="11">
        <f t="shared" si="1"/>
        <v>117</v>
      </c>
      <c r="I17" s="11"/>
      <c r="J17" s="11"/>
      <c r="K17" s="10">
        <f>D16+D17+D18</f>
        <v>2818</v>
      </c>
    </row>
    <row r="18" spans="1:10" ht="15">
      <c r="A18" s="34"/>
      <c r="B18" s="11" t="s">
        <v>294</v>
      </c>
      <c r="C18" s="11">
        <v>1200</v>
      </c>
      <c r="D18" s="11">
        <v>293</v>
      </c>
      <c r="E18" s="11">
        <v>63</v>
      </c>
      <c r="F18" s="11">
        <f t="shared" si="0"/>
        <v>907</v>
      </c>
      <c r="G18" s="11" t="s">
        <v>303</v>
      </c>
      <c r="H18" s="11">
        <f t="shared" si="1"/>
        <v>907</v>
      </c>
      <c r="I18" s="11"/>
      <c r="J18" s="11"/>
    </row>
    <row r="19" spans="1:10" ht="15">
      <c r="A19" s="34"/>
      <c r="B19" s="11" t="s">
        <v>301</v>
      </c>
      <c r="C19" s="11">
        <v>3900</v>
      </c>
      <c r="D19" s="11"/>
      <c r="E19" s="11"/>
      <c r="F19" s="11">
        <f>C19-D19</f>
        <v>3900</v>
      </c>
      <c r="G19" s="11"/>
      <c r="H19" s="11">
        <f t="shared" si="1"/>
        <v>3900</v>
      </c>
      <c r="I19" s="11"/>
      <c r="J19" s="11"/>
    </row>
    <row r="20" spans="1:10" ht="15">
      <c r="A20" s="34"/>
      <c r="B20" s="11"/>
      <c r="C20" s="11"/>
      <c r="D20" s="11"/>
      <c r="E20" s="11"/>
      <c r="F20" s="11"/>
      <c r="G20" s="11"/>
      <c r="H20" s="11">
        <f t="shared" si="1"/>
        <v>0</v>
      </c>
      <c r="I20" s="11"/>
      <c r="J20" s="11"/>
    </row>
    <row r="21" spans="1:10" ht="15">
      <c r="A21" s="34"/>
      <c r="B21" s="11" t="s">
        <v>295</v>
      </c>
      <c r="C21" s="11">
        <v>1200</v>
      </c>
      <c r="D21" s="11">
        <v>1256</v>
      </c>
      <c r="E21" s="11"/>
      <c r="F21" s="11">
        <f t="shared" si="0"/>
        <v>-56</v>
      </c>
      <c r="G21" s="11" t="s">
        <v>303</v>
      </c>
      <c r="H21" s="11">
        <f t="shared" si="1"/>
        <v>-56</v>
      </c>
      <c r="I21" s="11"/>
      <c r="J21" s="11"/>
    </row>
    <row r="22" spans="1:10" ht="15">
      <c r="A22" s="34"/>
      <c r="B22" s="11" t="s">
        <v>296</v>
      </c>
      <c r="C22" s="11">
        <v>1800</v>
      </c>
      <c r="D22" s="11">
        <v>936</v>
      </c>
      <c r="E22" s="11" t="s">
        <v>313</v>
      </c>
      <c r="F22" s="11">
        <f t="shared" si="0"/>
        <v>864</v>
      </c>
      <c r="G22" s="11" t="s">
        <v>303</v>
      </c>
      <c r="H22" s="11">
        <f t="shared" si="1"/>
        <v>864</v>
      </c>
      <c r="I22" s="11">
        <v>664.4</v>
      </c>
      <c r="J22" s="11"/>
    </row>
    <row r="23" spans="1:10" ht="15">
      <c r="A23" s="34"/>
      <c r="B23" s="11" t="s">
        <v>297</v>
      </c>
      <c r="C23" s="11">
        <v>350</v>
      </c>
      <c r="D23" s="11">
        <v>855.6</v>
      </c>
      <c r="E23" s="11" t="s">
        <v>314</v>
      </c>
      <c r="F23" s="11">
        <f t="shared" si="0"/>
        <v>-505.6</v>
      </c>
      <c r="G23" s="11" t="s">
        <v>303</v>
      </c>
      <c r="H23" s="11">
        <f t="shared" si="1"/>
        <v>-505.6</v>
      </c>
      <c r="I23" s="11">
        <v>532</v>
      </c>
      <c r="J23" s="11"/>
    </row>
    <row r="24" spans="1:10" ht="15">
      <c r="A24" s="34"/>
      <c r="B24" s="11" t="s">
        <v>298</v>
      </c>
      <c r="C24" s="11">
        <v>1200</v>
      </c>
      <c r="D24" s="11">
        <v>2226</v>
      </c>
      <c r="E24" s="11">
        <v>162</v>
      </c>
      <c r="F24" s="11">
        <f t="shared" si="0"/>
        <v>-1026</v>
      </c>
      <c r="G24" s="11"/>
      <c r="H24" s="11">
        <f t="shared" si="1"/>
        <v>-1026</v>
      </c>
      <c r="I24" s="11"/>
      <c r="J24" s="11"/>
    </row>
    <row r="25" spans="1:10" ht="15">
      <c r="A25" s="34"/>
      <c r="B25" s="11"/>
      <c r="C25" s="11"/>
      <c r="D25" s="11"/>
      <c r="E25" s="11"/>
      <c r="F25" s="11"/>
      <c r="G25" s="11"/>
      <c r="H25" s="11">
        <f t="shared" si="1"/>
        <v>0</v>
      </c>
      <c r="I25" s="11"/>
      <c r="J25" s="11"/>
    </row>
    <row r="26" spans="1:10" ht="15">
      <c r="A26" s="34"/>
      <c r="B26" s="11"/>
      <c r="C26" s="11">
        <f>SUM(C3:C25)</f>
        <v>28550</v>
      </c>
      <c r="D26" s="11">
        <f>SUM(D3:D25)</f>
        <v>13875.6</v>
      </c>
      <c r="E26" s="11">
        <f>SUM(E3:E25)</f>
        <v>382</v>
      </c>
      <c r="F26" s="11"/>
      <c r="G26" s="11"/>
      <c r="H26" s="11">
        <f t="shared" si="1"/>
        <v>14674.4</v>
      </c>
      <c r="I26" s="11"/>
      <c r="J26" s="11"/>
    </row>
    <row r="27" spans="2:13" ht="15">
      <c r="B27" s="11"/>
      <c r="C27" s="11"/>
      <c r="D27" s="11"/>
      <c r="E27" s="11"/>
      <c r="F27" s="11"/>
      <c r="G27" s="11"/>
      <c r="H27" s="11"/>
      <c r="I27" s="11"/>
      <c r="J27" s="11"/>
      <c r="M27" s="10" t="s">
        <v>333</v>
      </c>
    </row>
    <row r="28" spans="2:10" ht="15.75">
      <c r="B28" s="35" t="s">
        <v>315</v>
      </c>
      <c r="C28" s="11"/>
      <c r="D28" s="11"/>
      <c r="E28" s="11"/>
      <c r="F28" s="11"/>
      <c r="G28" s="11"/>
      <c r="H28" s="11"/>
      <c r="I28" s="11"/>
      <c r="J28" s="11"/>
    </row>
    <row r="29" spans="2:10" ht="15">
      <c r="B29" s="11" t="s">
        <v>305</v>
      </c>
      <c r="C29" s="11">
        <v>320</v>
      </c>
      <c r="D29" s="11">
        <v>290</v>
      </c>
      <c r="E29" s="11"/>
      <c r="F29" s="11"/>
      <c r="G29" s="11" t="s">
        <v>329</v>
      </c>
      <c r="H29" s="11"/>
      <c r="I29" s="11"/>
      <c r="J29" s="11"/>
    </row>
    <row r="30" spans="2:10" ht="15">
      <c r="B30" s="11" t="s">
        <v>307</v>
      </c>
      <c r="C30" s="11">
        <v>400</v>
      </c>
      <c r="D30" s="11">
        <v>341</v>
      </c>
      <c r="E30" s="11"/>
      <c r="F30" s="11"/>
      <c r="G30" s="11"/>
      <c r="H30" s="11"/>
      <c r="I30" s="11"/>
      <c r="J30" s="11">
        <v>400</v>
      </c>
    </row>
    <row r="31" spans="2:10" ht="15">
      <c r="B31" s="11" t="s">
        <v>306</v>
      </c>
      <c r="C31" s="11" t="s">
        <v>311</v>
      </c>
      <c r="D31" s="11">
        <v>82.6</v>
      </c>
      <c r="E31" s="11"/>
      <c r="F31" s="11"/>
      <c r="G31" s="11" t="s">
        <v>303</v>
      </c>
      <c r="H31" s="11"/>
      <c r="I31" s="11"/>
      <c r="J31" s="11"/>
    </row>
    <row r="32" spans="2:10" ht="15">
      <c r="B32" s="11" t="s">
        <v>310</v>
      </c>
      <c r="C32" s="11" t="s">
        <v>312</v>
      </c>
      <c r="D32" s="11">
        <v>271.6</v>
      </c>
      <c r="E32" s="11"/>
      <c r="F32" s="11"/>
      <c r="G32" s="11" t="s">
        <v>303</v>
      </c>
      <c r="H32" s="11"/>
      <c r="I32" s="11"/>
      <c r="J32" s="11"/>
    </row>
    <row r="33" spans="2:10" ht="15">
      <c r="B33" s="11" t="s">
        <v>308</v>
      </c>
      <c r="C33" s="11" t="s">
        <v>311</v>
      </c>
      <c r="D33" s="11">
        <v>241</v>
      </c>
      <c r="E33" s="11"/>
      <c r="F33" s="11"/>
      <c r="G33" s="11" t="s">
        <v>303</v>
      </c>
      <c r="H33" s="11"/>
      <c r="I33" s="11"/>
      <c r="J33" s="11"/>
    </row>
    <row r="34" spans="2:10" ht="15">
      <c r="B34" s="11" t="s">
        <v>316</v>
      </c>
      <c r="C34" s="11"/>
      <c r="D34" s="11"/>
      <c r="E34" s="11"/>
      <c r="F34" s="11"/>
      <c r="G34" s="11"/>
      <c r="H34" s="11"/>
      <c r="I34" s="11"/>
      <c r="J34" s="11"/>
    </row>
    <row r="35" spans="2:10" ht="15">
      <c r="B35" s="11"/>
      <c r="C35" s="11"/>
      <c r="D35" s="11" t="s">
        <v>309</v>
      </c>
      <c r="E35" s="11"/>
      <c r="F35" s="11"/>
      <c r="G35" s="11"/>
      <c r="H35" s="11"/>
      <c r="I35" s="11"/>
      <c r="J35" s="11"/>
    </row>
    <row r="36" spans="2:10" ht="15">
      <c r="B36" s="11" t="s">
        <v>317</v>
      </c>
      <c r="C36" s="11"/>
      <c r="D36" s="11"/>
      <c r="E36" s="11"/>
      <c r="F36" s="11"/>
      <c r="G36" s="11"/>
      <c r="H36" s="11"/>
      <c r="I36" s="11"/>
      <c r="J36" s="11">
        <v>1500</v>
      </c>
    </row>
    <row r="37" spans="2:12" ht="18">
      <c r="B37" s="11" t="s">
        <v>318</v>
      </c>
      <c r="C37" s="11"/>
      <c r="D37" s="11"/>
      <c r="E37" s="11"/>
      <c r="F37" s="11"/>
      <c r="G37" s="11"/>
      <c r="H37" s="11"/>
      <c r="I37" s="11"/>
      <c r="J37" s="11">
        <v>700</v>
      </c>
      <c r="L37" s="36"/>
    </row>
    <row r="38" spans="2:10" ht="15">
      <c r="B38" s="11" t="s">
        <v>319</v>
      </c>
      <c r="C38" s="11"/>
      <c r="D38" s="11"/>
      <c r="E38" s="11"/>
      <c r="F38" s="11"/>
      <c r="G38" s="11"/>
      <c r="H38" s="11"/>
      <c r="I38" s="11"/>
      <c r="J38" s="11">
        <v>1300</v>
      </c>
    </row>
    <row r="39" spans="2:10" ht="15">
      <c r="B39" s="11" t="s">
        <v>320</v>
      </c>
      <c r="C39" s="11"/>
      <c r="D39" s="11"/>
      <c r="E39" s="11"/>
      <c r="F39" s="11"/>
      <c r="G39" s="11"/>
      <c r="H39" s="11"/>
      <c r="I39" s="11"/>
      <c r="J39" s="11">
        <v>700</v>
      </c>
    </row>
    <row r="40" spans="2:10" ht="15">
      <c r="B40" s="11" t="s">
        <v>321</v>
      </c>
      <c r="C40" s="11"/>
      <c r="D40" s="11"/>
      <c r="E40" s="11"/>
      <c r="F40" s="11"/>
      <c r="G40" s="11"/>
      <c r="H40" s="11"/>
      <c r="I40" s="11"/>
      <c r="J40" s="11">
        <v>700</v>
      </c>
    </row>
    <row r="41" spans="2:10" ht="15">
      <c r="B41" s="11" t="s">
        <v>324</v>
      </c>
      <c r="C41" s="11"/>
      <c r="D41" s="11"/>
      <c r="E41" s="11"/>
      <c r="F41" s="11"/>
      <c r="G41" s="11"/>
      <c r="H41" s="11"/>
      <c r="I41" s="11"/>
      <c r="J41" s="11">
        <v>120</v>
      </c>
    </row>
    <row r="42" spans="2:10" ht="15">
      <c r="B42" s="11" t="s">
        <v>322</v>
      </c>
      <c r="C42" s="11"/>
      <c r="D42" s="11"/>
      <c r="E42" s="11"/>
      <c r="F42" s="11"/>
      <c r="G42" s="11"/>
      <c r="H42" s="11"/>
      <c r="I42" s="11"/>
      <c r="J42" s="11">
        <v>1500</v>
      </c>
    </row>
    <row r="43" spans="2:10" ht="15">
      <c r="B43" s="11" t="s">
        <v>323</v>
      </c>
      <c r="C43" s="11"/>
      <c r="D43" s="11"/>
      <c r="E43" s="11"/>
      <c r="F43" s="11"/>
      <c r="G43" s="11"/>
      <c r="H43" s="11"/>
      <c r="I43" s="11"/>
      <c r="J43" s="11">
        <v>500</v>
      </c>
    </row>
    <row r="44" spans="2:10" ht="15">
      <c r="B44" s="11" t="s">
        <v>325</v>
      </c>
      <c r="C44" s="11"/>
      <c r="D44" s="11"/>
      <c r="E44" s="11"/>
      <c r="F44" s="11"/>
      <c r="G44" s="11"/>
      <c r="H44" s="11"/>
      <c r="I44" s="11"/>
      <c r="J44" s="11">
        <v>1130</v>
      </c>
    </row>
    <row r="45" spans="2:10" ht="15">
      <c r="B45" s="11"/>
      <c r="C45" s="11"/>
      <c r="D45" s="11"/>
      <c r="E45" s="11"/>
      <c r="F45" s="11"/>
      <c r="G45" s="11"/>
      <c r="H45" s="11"/>
      <c r="I45" s="11"/>
      <c r="J45" s="11">
        <f>SUM(J3:J44)</f>
        <v>12891</v>
      </c>
    </row>
  </sheetData>
  <sheetProtection/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24">
      <selection activeCell="A35" sqref="A35"/>
    </sheetView>
  </sheetViews>
  <sheetFormatPr defaultColWidth="9.00390625" defaultRowHeight="12.75"/>
  <cols>
    <col min="1" max="1" width="32.00390625" style="3" customWidth="1"/>
    <col min="2" max="2" width="10.125" style="3" customWidth="1"/>
    <col min="3" max="3" width="27.875" style="3" customWidth="1"/>
    <col min="4" max="16384" width="9.125" style="3" customWidth="1"/>
  </cols>
  <sheetData>
    <row r="1" spans="1:4" ht="30">
      <c r="A1" s="5" t="s">
        <v>0</v>
      </c>
      <c r="B1" s="2" t="s">
        <v>1</v>
      </c>
      <c r="C1" s="4" t="s">
        <v>30</v>
      </c>
      <c r="D1" s="2" t="s">
        <v>31</v>
      </c>
    </row>
    <row r="2" spans="1:4" ht="30">
      <c r="A2" s="4" t="s">
        <v>17</v>
      </c>
      <c r="B2" s="2" t="s">
        <v>3</v>
      </c>
      <c r="C2" s="4" t="s">
        <v>30</v>
      </c>
      <c r="D2" s="2" t="s">
        <v>6</v>
      </c>
    </row>
    <row r="3" spans="1:4" ht="30">
      <c r="A3" s="4" t="s">
        <v>17</v>
      </c>
      <c r="B3" s="2" t="s">
        <v>1</v>
      </c>
      <c r="C3" s="4" t="s">
        <v>30</v>
      </c>
      <c r="D3" s="2" t="s">
        <v>33</v>
      </c>
    </row>
    <row r="4" spans="1:4" ht="30">
      <c r="A4" s="4" t="s">
        <v>17</v>
      </c>
      <c r="B4" s="2" t="s">
        <v>9</v>
      </c>
      <c r="C4" s="4" t="s">
        <v>30</v>
      </c>
      <c r="D4" s="2" t="s">
        <v>34</v>
      </c>
    </row>
    <row r="5" spans="1:4" ht="30">
      <c r="A5" s="4" t="s">
        <v>17</v>
      </c>
      <c r="B5" s="2" t="s">
        <v>15</v>
      </c>
      <c r="C5" s="4" t="s">
        <v>30</v>
      </c>
      <c r="D5" s="2" t="s">
        <v>8</v>
      </c>
    </row>
    <row r="6" spans="1:4" ht="30">
      <c r="A6" s="4" t="s">
        <v>17</v>
      </c>
      <c r="B6" s="2" t="s">
        <v>21</v>
      </c>
      <c r="C6" s="4" t="s">
        <v>30</v>
      </c>
      <c r="D6" s="2" t="s">
        <v>11</v>
      </c>
    </row>
    <row r="7" spans="1:4" ht="30">
      <c r="A7" s="4" t="s">
        <v>17</v>
      </c>
      <c r="B7" s="2" t="s">
        <v>22</v>
      </c>
      <c r="C7" s="4" t="s">
        <v>30</v>
      </c>
      <c r="D7" s="2" t="s">
        <v>16</v>
      </c>
    </row>
    <row r="8" spans="1:4" ht="30">
      <c r="A8" s="4" t="s">
        <v>17</v>
      </c>
      <c r="B8" s="2" t="s">
        <v>20</v>
      </c>
      <c r="C8" s="4" t="s">
        <v>30</v>
      </c>
      <c r="D8" s="2" t="s">
        <v>35</v>
      </c>
    </row>
    <row r="9" spans="1:4" ht="30">
      <c r="A9" s="4" t="s">
        <v>23</v>
      </c>
      <c r="B9" s="2" t="s">
        <v>24</v>
      </c>
      <c r="C9" s="4" t="s">
        <v>30</v>
      </c>
      <c r="D9" s="2" t="s">
        <v>36</v>
      </c>
    </row>
    <row r="10" spans="1:4" ht="30">
      <c r="A10" s="4" t="s">
        <v>25</v>
      </c>
      <c r="B10" s="2" t="s">
        <v>26</v>
      </c>
      <c r="C10" s="4" t="s">
        <v>30</v>
      </c>
      <c r="D10" s="2" t="s">
        <v>37</v>
      </c>
    </row>
    <row r="11" spans="1:4" ht="30">
      <c r="A11" s="4" t="s">
        <v>25</v>
      </c>
      <c r="B11" s="2" t="s">
        <v>9</v>
      </c>
      <c r="C11" s="4" t="s">
        <v>30</v>
      </c>
      <c r="D11" s="2" t="s">
        <v>38</v>
      </c>
    </row>
    <row r="12" spans="1:4" ht="30">
      <c r="A12" s="4" t="s">
        <v>25</v>
      </c>
      <c r="B12" s="2" t="s">
        <v>28</v>
      </c>
      <c r="C12" s="4" t="s">
        <v>30</v>
      </c>
      <c r="D12" s="2" t="s">
        <v>39</v>
      </c>
    </row>
    <row r="13" spans="1:4" ht="30">
      <c r="A13" s="4" t="s">
        <v>29</v>
      </c>
      <c r="B13" s="2" t="s">
        <v>13</v>
      </c>
      <c r="C13" s="4" t="s">
        <v>30</v>
      </c>
      <c r="D13" s="2" t="s">
        <v>40</v>
      </c>
    </row>
    <row r="14" spans="1:4" ht="30">
      <c r="A14" s="4" t="s">
        <v>30</v>
      </c>
      <c r="B14" s="2" t="s">
        <v>2</v>
      </c>
      <c r="C14" s="4" t="s">
        <v>30</v>
      </c>
      <c r="D14" s="2" t="s">
        <v>28</v>
      </c>
    </row>
    <row r="15" spans="1:4" ht="30">
      <c r="A15" s="4" t="s">
        <v>54</v>
      </c>
      <c r="B15" s="2" t="s">
        <v>18</v>
      </c>
      <c r="C15" s="4" t="s">
        <v>30</v>
      </c>
      <c r="D15" s="2" t="s">
        <v>41</v>
      </c>
    </row>
    <row r="16" spans="1:4" ht="30">
      <c r="A16" s="4" t="s">
        <v>54</v>
      </c>
      <c r="B16" s="2" t="s">
        <v>19</v>
      </c>
      <c r="C16" s="4" t="s">
        <v>30</v>
      </c>
      <c r="D16" s="2" t="s">
        <v>42</v>
      </c>
    </row>
    <row r="17" spans="1:4" ht="30">
      <c r="A17" s="4" t="s">
        <v>30</v>
      </c>
      <c r="B17" s="2" t="s">
        <v>56</v>
      </c>
      <c r="C17" s="4" t="s">
        <v>30</v>
      </c>
      <c r="D17" s="2" t="s">
        <v>43</v>
      </c>
    </row>
    <row r="18" spans="1:4" ht="30">
      <c r="A18" s="4"/>
      <c r="B18" s="2"/>
      <c r="C18" s="4" t="s">
        <v>30</v>
      </c>
      <c r="D18" s="2" t="s">
        <v>45</v>
      </c>
    </row>
    <row r="19" spans="1:4" ht="30">
      <c r="A19" s="4"/>
      <c r="B19" s="2"/>
      <c r="C19" s="4" t="s">
        <v>30</v>
      </c>
      <c r="D19" s="2" t="s">
        <v>46</v>
      </c>
    </row>
    <row r="20" spans="1:4" ht="30">
      <c r="A20" s="4"/>
      <c r="B20" s="2"/>
      <c r="C20" s="4" t="s">
        <v>30</v>
      </c>
      <c r="D20" s="2" t="s">
        <v>47</v>
      </c>
    </row>
    <row r="21" spans="1:4" ht="30">
      <c r="A21" s="4"/>
      <c r="B21" s="2"/>
      <c r="C21" s="4" t="s">
        <v>30</v>
      </c>
      <c r="D21" s="2" t="s">
        <v>48</v>
      </c>
    </row>
    <row r="22" spans="1:4" ht="30">
      <c r="A22" s="4"/>
      <c r="B22" s="2"/>
      <c r="C22" s="4" t="s">
        <v>30</v>
      </c>
      <c r="D22" s="2">
        <v>59</v>
      </c>
    </row>
    <row r="23" spans="1:4" ht="30">
      <c r="A23" s="4"/>
      <c r="B23" s="2"/>
      <c r="C23" s="4"/>
      <c r="D23" s="2"/>
    </row>
    <row r="24" spans="1:4" ht="30">
      <c r="A24" s="4"/>
      <c r="B24" s="2"/>
      <c r="C24" s="4"/>
      <c r="D24" s="2"/>
    </row>
    <row r="25" spans="1:2" ht="30">
      <c r="A25" s="4"/>
      <c r="B25" s="2"/>
    </row>
    <row r="26" spans="1:2" ht="30">
      <c r="A26" s="4"/>
      <c r="B26" s="2"/>
    </row>
    <row r="27" spans="1:2" ht="30">
      <c r="A27" s="1"/>
      <c r="B27" s="2"/>
    </row>
  </sheetData>
  <sheetProtection/>
  <printOptions/>
  <pageMargins left="0.75" right="0.75" top="0.4" bottom="0.5" header="0.18" footer="0.28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5.875" style="8" customWidth="1"/>
    <col min="2" max="3" width="9.75390625" style="8" customWidth="1"/>
    <col min="4" max="4" width="18.375" style="8" customWidth="1"/>
    <col min="5" max="16384" width="9.125" style="8" customWidth="1"/>
  </cols>
  <sheetData>
    <row r="1" spans="1:5" ht="33.75">
      <c r="A1" s="6" t="s">
        <v>49</v>
      </c>
      <c r="B1" s="7" t="s">
        <v>32</v>
      </c>
      <c r="C1" s="7"/>
      <c r="D1" s="6" t="s">
        <v>55</v>
      </c>
      <c r="E1" s="7" t="s">
        <v>2</v>
      </c>
    </row>
    <row r="2" spans="1:5" ht="33.75">
      <c r="A2" s="6" t="s">
        <v>49</v>
      </c>
      <c r="B2" s="7" t="s">
        <v>52</v>
      </c>
      <c r="C2" s="7"/>
      <c r="D2" s="6" t="s">
        <v>55</v>
      </c>
      <c r="E2" s="7" t="s">
        <v>4</v>
      </c>
    </row>
    <row r="3" spans="1:5" ht="33.75">
      <c r="A3" s="6" t="s">
        <v>49</v>
      </c>
      <c r="B3" s="7" t="s">
        <v>2</v>
      </c>
      <c r="C3" s="7"/>
      <c r="D3" s="6" t="s">
        <v>55</v>
      </c>
      <c r="E3" s="7" t="s">
        <v>5</v>
      </c>
    </row>
    <row r="4" spans="1:5" ht="33.75">
      <c r="A4" s="6" t="s">
        <v>49</v>
      </c>
      <c r="B4" s="7" t="s">
        <v>31</v>
      </c>
      <c r="C4" s="7"/>
      <c r="D4" s="6" t="s">
        <v>55</v>
      </c>
      <c r="E4" s="7" t="s">
        <v>6</v>
      </c>
    </row>
    <row r="5" spans="1:5" ht="33.75">
      <c r="A5" s="6" t="s">
        <v>49</v>
      </c>
      <c r="B5" s="7" t="s">
        <v>53</v>
      </c>
      <c r="C5" s="7"/>
      <c r="D5" s="6" t="s">
        <v>55</v>
      </c>
      <c r="E5" s="7" t="s">
        <v>7</v>
      </c>
    </row>
    <row r="6" spans="1:5" ht="33.75">
      <c r="A6" s="6" t="s">
        <v>49</v>
      </c>
      <c r="B6" s="7" t="s">
        <v>6</v>
      </c>
      <c r="C6" s="7"/>
      <c r="D6" s="6" t="s">
        <v>55</v>
      </c>
      <c r="E6" s="7" t="s">
        <v>8</v>
      </c>
    </row>
    <row r="7" spans="1:5" ht="33.75">
      <c r="A7" s="6" t="s">
        <v>49</v>
      </c>
      <c r="B7" s="7" t="s">
        <v>33</v>
      </c>
      <c r="C7" s="7"/>
      <c r="D7" s="6" t="s">
        <v>55</v>
      </c>
      <c r="E7" s="7" t="s">
        <v>10</v>
      </c>
    </row>
    <row r="8" spans="1:5" ht="33.75">
      <c r="A8" s="6" t="s">
        <v>49</v>
      </c>
      <c r="B8" s="7" t="s">
        <v>34</v>
      </c>
      <c r="C8" s="7"/>
      <c r="D8" s="6" t="s">
        <v>55</v>
      </c>
      <c r="E8" s="7" t="s">
        <v>11</v>
      </c>
    </row>
    <row r="9" spans="1:5" ht="33.75">
      <c r="A9" s="6" t="s">
        <v>49</v>
      </c>
      <c r="B9" s="7" t="s">
        <v>8</v>
      </c>
      <c r="C9" s="7"/>
      <c r="D9" s="6" t="s">
        <v>55</v>
      </c>
      <c r="E9" s="7" t="s">
        <v>12</v>
      </c>
    </row>
    <row r="10" spans="1:5" ht="33.75">
      <c r="A10" s="6" t="s">
        <v>49</v>
      </c>
      <c r="B10" s="7" t="s">
        <v>11</v>
      </c>
      <c r="C10" s="7"/>
      <c r="D10" s="6" t="s">
        <v>55</v>
      </c>
      <c r="E10" s="7" t="s">
        <v>14</v>
      </c>
    </row>
    <row r="11" spans="1:5" ht="33.75">
      <c r="A11" s="6" t="s">
        <v>49</v>
      </c>
      <c r="B11" s="7" t="s">
        <v>44</v>
      </c>
      <c r="C11" s="9"/>
      <c r="D11" s="4" t="s">
        <v>49</v>
      </c>
      <c r="E11" s="2" t="s">
        <v>19</v>
      </c>
    </row>
    <row r="12" spans="1:5" ht="33">
      <c r="A12" s="4" t="s">
        <v>49</v>
      </c>
      <c r="B12" s="2" t="s">
        <v>50</v>
      </c>
      <c r="D12" s="4" t="s">
        <v>49</v>
      </c>
      <c r="E12" s="2" t="s">
        <v>27</v>
      </c>
    </row>
    <row r="13" spans="1:2" ht="33">
      <c r="A13" s="4" t="s">
        <v>49</v>
      </c>
      <c r="B13" s="2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:B15"/>
    </sheetView>
  </sheetViews>
  <sheetFormatPr defaultColWidth="9.00390625" defaultRowHeight="12.75"/>
  <cols>
    <col min="1" max="1" width="32.75390625" style="0" customWidth="1"/>
  </cols>
  <sheetData>
    <row r="1" spans="1:2" ht="30">
      <c r="A1" s="4" t="s">
        <v>17</v>
      </c>
      <c r="B1" s="2" t="s">
        <v>3</v>
      </c>
    </row>
    <row r="2" spans="1:2" ht="30">
      <c r="A2" s="4" t="s">
        <v>17</v>
      </c>
      <c r="B2" s="2" t="s">
        <v>1</v>
      </c>
    </row>
    <row r="3" spans="1:2" ht="30">
      <c r="A3" s="4" t="s">
        <v>17</v>
      </c>
      <c r="B3" s="2" t="s">
        <v>9</v>
      </c>
    </row>
    <row r="4" spans="1:2" ht="30">
      <c r="A4" s="4" t="s">
        <v>17</v>
      </c>
      <c r="B4" s="2" t="s">
        <v>15</v>
      </c>
    </row>
    <row r="5" spans="1:2" ht="30">
      <c r="A5" s="4" t="s">
        <v>17</v>
      </c>
      <c r="B5" s="2" t="s">
        <v>21</v>
      </c>
    </row>
    <row r="6" spans="1:2" ht="30">
      <c r="A6" s="4" t="s">
        <v>17</v>
      </c>
      <c r="B6" s="2" t="s">
        <v>22</v>
      </c>
    </row>
    <row r="7" spans="1:2" ht="30">
      <c r="A7" s="4" t="s">
        <v>17</v>
      </c>
      <c r="B7" s="2" t="s">
        <v>20</v>
      </c>
    </row>
    <row r="8" spans="1:2" ht="30">
      <c r="A8" s="4" t="s">
        <v>23</v>
      </c>
      <c r="B8" s="2" t="s">
        <v>24</v>
      </c>
    </row>
    <row r="9" spans="1:2" ht="30">
      <c r="A9" s="4" t="s">
        <v>25</v>
      </c>
      <c r="B9" s="2" t="s">
        <v>26</v>
      </c>
    </row>
    <row r="10" spans="1:2" ht="30">
      <c r="A10" s="4" t="s">
        <v>25</v>
      </c>
      <c r="B10" s="2" t="s">
        <v>9</v>
      </c>
    </row>
    <row r="11" spans="1:2" ht="30">
      <c r="A11" s="4" t="s">
        <v>25</v>
      </c>
      <c r="B11" s="2" t="s">
        <v>28</v>
      </c>
    </row>
    <row r="12" spans="1:2" ht="30">
      <c r="A12" s="4" t="s">
        <v>29</v>
      </c>
      <c r="B12" s="2" t="s">
        <v>13</v>
      </c>
    </row>
    <row r="13" spans="1:2" ht="30">
      <c r="A13" s="4" t="s">
        <v>30</v>
      </c>
      <c r="B13" s="2" t="s">
        <v>2</v>
      </c>
    </row>
    <row r="14" spans="1:2" ht="30">
      <c r="A14" s="4" t="s">
        <v>54</v>
      </c>
      <c r="B14" s="2" t="s">
        <v>18</v>
      </c>
    </row>
    <row r="15" spans="1:2" ht="30">
      <c r="A15" s="4" t="s">
        <v>54</v>
      </c>
      <c r="B15" s="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DU16</dc:creator>
  <cp:keywords/>
  <dc:description/>
  <cp:lastModifiedBy>DU</cp:lastModifiedBy>
  <cp:lastPrinted>2012-12-18T06:17:47Z</cp:lastPrinted>
  <dcterms:created xsi:type="dcterms:W3CDTF">2008-07-03T12:32:26Z</dcterms:created>
  <dcterms:modified xsi:type="dcterms:W3CDTF">2013-01-30T11:09:30Z</dcterms:modified>
  <cp:category/>
  <cp:version/>
  <cp:contentType/>
  <cp:contentStatus/>
</cp:coreProperties>
</file>